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40" windowHeight="1176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Izvještaj po organizacijskoj " sheetId="12" r:id="rId7"/>
    <sheet name="Izvještaj po programskoj" sheetId="7" r:id="rId8"/>
    <sheet name="List1" sheetId="11" r:id="rId9"/>
  </sheets>
  <definedNames>
    <definedName name="_xlnm.Print_Area" localSheetId="1">' Račun prihoda i rashoda'!$B$1:$I$91</definedName>
    <definedName name="_xlnm.Print_Area" localSheetId="0">SAŽETAK!$B$1:$L$27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7"/>
  <c r="I86"/>
  <c r="G39"/>
  <c r="H84"/>
  <c r="G84"/>
  <c r="F84"/>
  <c r="H22"/>
  <c r="G22"/>
  <c r="I22" s="1"/>
  <c r="F22"/>
  <c r="H8"/>
  <c r="F8"/>
  <c r="G13"/>
  <c r="H12"/>
  <c r="G12"/>
  <c r="H10"/>
  <c r="G10"/>
  <c r="F10"/>
  <c r="F12"/>
  <c r="H11"/>
  <c r="G11"/>
  <c r="G8" s="1"/>
  <c r="F11"/>
  <c r="H9"/>
  <c r="G9"/>
  <c r="F9"/>
  <c r="H30" i="5"/>
  <c r="G30"/>
  <c r="H95" i="7" l="1"/>
  <c r="H90"/>
  <c r="G95"/>
  <c r="G90" s="1"/>
  <c r="F95"/>
  <c r="F90" s="1"/>
  <c r="H100"/>
  <c r="I105"/>
  <c r="I107"/>
  <c r="I108"/>
  <c r="I110"/>
  <c r="I111"/>
  <c r="I112"/>
  <c r="G100"/>
  <c r="F100"/>
  <c r="H87"/>
  <c r="G87"/>
  <c r="F87"/>
  <c r="G77"/>
  <c r="I82"/>
  <c r="H62"/>
  <c r="H61" s="1"/>
  <c r="G62"/>
  <c r="G61" s="1"/>
  <c r="F62"/>
  <c r="F61" s="1"/>
  <c r="H40"/>
  <c r="H39" s="1"/>
  <c r="G40"/>
  <c r="F40"/>
  <c r="F39" s="1"/>
  <c r="F23"/>
  <c r="H23"/>
  <c r="G23"/>
  <c r="H25"/>
  <c r="G25"/>
  <c r="F25"/>
  <c r="H16" i="10"/>
  <c r="G16"/>
  <c r="F6"/>
  <c r="E6"/>
  <c r="D6"/>
  <c r="C6"/>
  <c r="H9" i="8"/>
  <c r="H8"/>
  <c r="H7"/>
  <c r="G9"/>
  <c r="G8"/>
  <c r="G7"/>
  <c r="H6"/>
  <c r="G6"/>
  <c r="L13" i="1"/>
  <c r="L12"/>
  <c r="L11"/>
  <c r="L10"/>
  <c r="K13"/>
  <c r="K12"/>
  <c r="K11"/>
  <c r="K10"/>
  <c r="K9"/>
  <c r="L9"/>
  <c r="J15" l="1"/>
  <c r="I15"/>
  <c r="H15"/>
  <c r="G15"/>
  <c r="H36" i="5"/>
  <c r="G36"/>
  <c r="H35"/>
  <c r="G35"/>
  <c r="G6"/>
  <c r="H18"/>
  <c r="G18"/>
  <c r="G16"/>
  <c r="J67" i="3"/>
  <c r="I67"/>
  <c r="H67"/>
  <c r="G67"/>
  <c r="J59"/>
  <c r="I59"/>
  <c r="H59"/>
  <c r="G59"/>
  <c r="J52"/>
  <c r="I52"/>
  <c r="H52"/>
  <c r="G52"/>
  <c r="J48"/>
  <c r="I48"/>
  <c r="H48"/>
  <c r="G48"/>
  <c r="K83"/>
  <c r="L83"/>
  <c r="K84"/>
  <c r="L84"/>
  <c r="K85"/>
  <c r="L85"/>
  <c r="L15"/>
  <c r="L14"/>
  <c r="L13"/>
  <c r="L12"/>
  <c r="L11"/>
  <c r="L10"/>
  <c r="L33"/>
  <c r="L32"/>
  <c r="L31"/>
  <c r="L30"/>
  <c r="L29"/>
  <c r="L28"/>
  <c r="L27"/>
  <c r="L26"/>
  <c r="L25"/>
  <c r="L24"/>
  <c r="L23"/>
  <c r="L22"/>
  <c r="L21"/>
  <c r="L20"/>
  <c r="L19"/>
  <c r="L18"/>
  <c r="L17"/>
  <c r="K15"/>
  <c r="K14"/>
  <c r="K13"/>
  <c r="K12"/>
  <c r="K11"/>
  <c r="K10"/>
  <c r="K33"/>
  <c r="K32"/>
  <c r="K31"/>
  <c r="K30"/>
  <c r="K29"/>
  <c r="K28"/>
  <c r="K27"/>
  <c r="K26"/>
  <c r="K25"/>
  <c r="K24"/>
  <c r="K23"/>
  <c r="K22"/>
  <c r="K21"/>
  <c r="K20"/>
  <c r="K19"/>
  <c r="K18"/>
  <c r="L16"/>
  <c r="K16"/>
  <c r="I7" i="12"/>
  <c r="I8"/>
  <c r="I9"/>
  <c r="I10"/>
  <c r="K15" i="1" l="1"/>
  <c r="L15"/>
  <c r="G17" i="10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I102" i="7" l="1"/>
  <c r="I101"/>
  <c r="I100"/>
  <c r="I99"/>
  <c r="I98"/>
  <c r="I97"/>
  <c r="I95"/>
  <c r="I94"/>
  <c r="I93"/>
  <c r="I92"/>
  <c r="I91"/>
  <c r="I90"/>
  <c r="I89"/>
  <c r="I88"/>
  <c r="I83"/>
  <c r="I87"/>
  <c r="I84"/>
  <c r="I81"/>
  <c r="I80"/>
  <c r="I79"/>
  <c r="I78"/>
  <c r="I71"/>
  <c r="I70"/>
  <c r="I63"/>
  <c r="I62"/>
  <c r="I61"/>
  <c r="I60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0"/>
  <c r="I33"/>
  <c r="I32"/>
  <c r="I31"/>
  <c r="I29"/>
  <c r="I28"/>
  <c r="I27"/>
  <c r="I26"/>
  <c r="I25"/>
  <c r="I24"/>
  <c r="I23"/>
  <c r="I21"/>
  <c r="I20"/>
  <c r="I19"/>
  <c r="I18"/>
  <c r="I13"/>
  <c r="I12"/>
  <c r="I11"/>
  <c r="I10"/>
  <c r="I16"/>
  <c r="I15"/>
  <c r="I14"/>
  <c r="I8"/>
  <c r="I9"/>
  <c r="H33" i="5" l="1"/>
  <c r="G33"/>
  <c r="G24"/>
  <c r="H24"/>
  <c r="H34"/>
  <c r="H32"/>
  <c r="H31"/>
  <c r="H29"/>
  <c r="H28"/>
  <c r="H27"/>
  <c r="H26"/>
  <c r="H25"/>
  <c r="H23"/>
  <c r="H22"/>
  <c r="H21"/>
  <c r="H20"/>
  <c r="G34"/>
  <c r="G32"/>
  <c r="G31"/>
  <c r="G29"/>
  <c r="G28"/>
  <c r="G27"/>
  <c r="G26"/>
  <c r="G25"/>
  <c r="G23"/>
  <c r="G22"/>
  <c r="G21"/>
  <c r="G20"/>
  <c r="H6"/>
  <c r="H17"/>
  <c r="H15"/>
  <c r="H14"/>
  <c r="H13"/>
  <c r="H12"/>
  <c r="H11"/>
  <c r="H10"/>
  <c r="H9"/>
  <c r="H8"/>
  <c r="G17"/>
  <c r="G15"/>
  <c r="G14"/>
  <c r="G13"/>
  <c r="G12"/>
  <c r="G11"/>
  <c r="G10"/>
  <c r="G9"/>
  <c r="G8"/>
  <c r="G7"/>
  <c r="H7"/>
  <c r="L91" i="3"/>
  <c r="L90"/>
  <c r="L89"/>
  <c r="L88"/>
  <c r="L87"/>
  <c r="K91"/>
  <c r="K90"/>
  <c r="K89"/>
  <c r="K88"/>
  <c r="K87"/>
  <c r="L86"/>
  <c r="L82"/>
  <c r="L81"/>
  <c r="K86"/>
  <c r="K82"/>
  <c r="K81"/>
  <c r="H37"/>
  <c r="I37"/>
  <c r="G37"/>
  <c r="L80"/>
  <c r="K80"/>
  <c r="L79"/>
  <c r="K79"/>
  <c r="L78"/>
  <c r="L77"/>
  <c r="L76"/>
  <c r="L75"/>
  <c r="L74"/>
  <c r="L73"/>
  <c r="K78"/>
  <c r="K77"/>
  <c r="K76"/>
  <c r="K75"/>
  <c r="K74"/>
  <c r="K73"/>
  <c r="L70"/>
  <c r="L69"/>
  <c r="K67"/>
  <c r="L67"/>
  <c r="K66"/>
  <c r="L66"/>
  <c r="L65"/>
  <c r="K64"/>
  <c r="L64"/>
  <c r="L63"/>
  <c r="K62"/>
  <c r="L62"/>
  <c r="L61"/>
  <c r="K60"/>
  <c r="L60"/>
  <c r="K59"/>
  <c r="L59"/>
  <c r="L58"/>
  <c r="K57"/>
  <c r="L57"/>
  <c r="K56"/>
  <c r="L56"/>
  <c r="K55"/>
  <c r="L55"/>
  <c r="K54"/>
  <c r="L54"/>
  <c r="K53"/>
  <c r="L53"/>
  <c r="K52"/>
  <c r="L52"/>
  <c r="L51"/>
  <c r="K50"/>
  <c r="L50"/>
  <c r="L46"/>
  <c r="K46"/>
  <c r="L45"/>
  <c r="L44"/>
  <c r="K45"/>
  <c r="L43"/>
  <c r="K44"/>
  <c r="K43"/>
  <c r="L49"/>
  <c r="L48"/>
  <c r="L47"/>
  <c r="L41"/>
  <c r="L40"/>
  <c r="L39"/>
  <c r="K49"/>
  <c r="K47"/>
  <c r="K41"/>
  <c r="K40"/>
  <c r="K39"/>
  <c r="J37" l="1"/>
  <c r="L38"/>
  <c r="K37" l="1"/>
  <c r="L37"/>
</calcChain>
</file>

<file path=xl/sharedStrings.xml><?xml version="1.0" encoding="utf-8"?>
<sst xmlns="http://schemas.openxmlformats.org/spreadsheetml/2006/main" count="365" uniqueCount="219">
  <si>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</si>
  <si>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</si>
  <si>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</si>
  <si>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</si>
  <si>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</si>
  <si>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</si>
  <si>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</si>
  <si>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</si>
  <si>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</si>
  <si>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</si>
  <si>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</si>
  <si>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</si>
  <si>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</si>
  <si>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</si>
  <si>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</si>
  <si>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</si>
  <si>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 xml:space="preserve"> Prihodi od prodaje proizvoda i robe te pruženih usluga i prihodi od donacija</t>
  </si>
  <si>
    <t>1 Opći prihodi i primici</t>
  </si>
  <si>
    <t>11 Opći prihodi i primici</t>
  </si>
  <si>
    <t>….</t>
  </si>
  <si>
    <t>3 Vlastiti prihodi</t>
  </si>
  <si>
    <t>Prihodi od prodaje nefinancijske imovine</t>
  </si>
  <si>
    <t>Prihodi od prodaje proizvedene dugotrajne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</si>
  <si>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</si>
  <si>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</si>
  <si>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</si>
  <si>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</si>
  <si>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</si>
  <si>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</si>
  <si>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</si>
  <si>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</si>
  <si>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</si>
  <si>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</si>
  <si>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</si>
  <si>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</si>
  <si>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</si>
  <si>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</si>
  <si>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</si>
  <si>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</si>
  <si>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</si>
  <si>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</si>
  <si>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</si>
  <si>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</si>
  <si>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</si>
  <si>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</si>
  <si>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</si>
  <si>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</si>
  <si>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</si>
  <si>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</si>
  <si>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 xml:space="preserve">UKUPNO PRIHODI </t>
  </si>
  <si>
    <t>UKUPNO RASHODI</t>
  </si>
  <si>
    <t>UKUPNO PRIHODI</t>
  </si>
  <si>
    <t>INDEKS**</t>
  </si>
  <si>
    <t>RAZLIKA PRIMITAKA I IZDATAKA</t>
  </si>
  <si>
    <t xml:space="preserve"> RAČUN FINANCIRANJA</t>
  </si>
  <si>
    <t xml:space="preserve"> RAČUN PRIHODA I RASHODA </t>
  </si>
  <si>
    <t>IZVJEŠTAJ PO PROGRAMSKOJ KLASIFIKACIJI</t>
  </si>
  <si>
    <t>SAŽETAK RAČUNA FINANCIRANJA</t>
  </si>
  <si>
    <t>SAŽETAK RAČUNA PRIHODA I RASHODA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</si>
  <si>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</si>
  <si>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</si>
  <si>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</si>
  <si>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</si>
  <si>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 xml:space="preserve"> IZVRŠENJE 
N-1. </t>
  </si>
  <si>
    <t xml:space="preserve"> IZVRŠENJE 
N. </t>
  </si>
  <si>
    <t xml:space="preserve">OSTVARENJE/IZVRŠENJE 
N-1. 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</si>
  <si>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</si>
  <si>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</si>
  <si>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</si>
  <si>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Pomoći od izvan proračunskih korisnika</t>
  </si>
  <si>
    <t>Tekuće 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</si>
  <si>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</si>
  <si>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</si>
  <si>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</si>
  <si>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</si>
  <si>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</si>
  <si>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</si>
  <si>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upravnih i administrativnih pristojbi, pristojbi po posebnim propisima i naknade</t>
  </si>
  <si>
    <t>Prihodi po posebnim propisima</t>
  </si>
  <si>
    <t>Ostali nespomenuti prihodi</t>
  </si>
  <si>
    <t>Prihodi od pruženih usluga</t>
  </si>
  <si>
    <t>Prihodi od nadležnog proračuna i od HZZO-a temeljem ugovornih obveza</t>
  </si>
  <si>
    <t>Prihodi iz nadležnog proračuna za finaciranje redovne djelatnosti proračunskih korisnika</t>
  </si>
  <si>
    <t xml:space="preserve">Prihodi iz nadležnog proračuna za finaciranje rashoda poslovanja </t>
  </si>
  <si>
    <t>Plaće za prekovremeni rad</t>
  </si>
  <si>
    <t>Ostali rashodi za zaposlene</t>
  </si>
  <si>
    <t>Doprinosi na plaću</t>
  </si>
  <si>
    <t>Doprinosi za obavezno zdravstveno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</si>
  <si>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</si>
  <si>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</si>
  <si>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</si>
  <si>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</si>
  <si>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</si>
  <si>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</si>
  <si>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</si>
  <si>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Sitan inventar i auto gume</t>
  </si>
  <si>
    <t>Rashodi za usluge</t>
  </si>
  <si>
    <t>Službena, radna i zaštitna odjeća i obuća</t>
  </si>
  <si>
    <t>Usluge telefona, pošte i prijevoza</t>
  </si>
  <si>
    <t>Usluge tekućeg i investicijskog održavanja</t>
  </si>
  <si>
    <t>Komunalne usluge</t>
  </si>
  <si>
    <t>Zdravstvena i veterinarske usluge</t>
  </si>
  <si>
    <t>Intelektualne i osobne usluge</t>
  </si>
  <si>
    <t>Računalne usluge</t>
  </si>
  <si>
    <t>Ostale usluge</t>
  </si>
  <si>
    <t>Ostali nespomenuti rashodi poslovanja</t>
  </si>
  <si>
    <t>Premija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</si>
  <si>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</si>
  <si>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</si>
  <si>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</si>
  <si>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</si>
  <si>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</si>
  <si>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</si>
  <si>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</si>
  <si>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</si>
  <si>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Naknade građanima i kućanstvima na temelju osiguranja i druge naknade</t>
  </si>
  <si>
    <t>Ostale naknade građanima i kućanstvima iz proračuna</t>
  </si>
  <si>
    <t>Naknade građanima i kućanstvima u naravi</t>
  </si>
  <si>
    <t>Tekuće donacije</t>
  </si>
  <si>
    <t>Tekuće donacije u naravi</t>
  </si>
  <si>
    <t>Rashodi za nabavu proizvedene dugotrajne imovine</t>
  </si>
  <si>
    <t>Postrojenja i oprema</t>
  </si>
  <si>
    <t>Uredska oprema i namještaj</t>
  </si>
  <si>
    <t xml:space="preserve">Komunikacijska oprema </t>
  </si>
  <si>
    <t>Knjige, umjetnička djela i ostale izložbene vrijednosti</t>
  </si>
  <si>
    <t>Knjige</t>
  </si>
  <si>
    <t>SVEUKUPNO</t>
  </si>
  <si>
    <t>Program: 5501 Srednjoškolsko obrazovanje</t>
  </si>
  <si>
    <t>Program: 5502 Unapređenje kvalitete odgojno obrazovnog sustava</t>
  </si>
  <si>
    <t>A 55203 Programi školskog kurikuluma</t>
  </si>
  <si>
    <t>A 55205 Programi sufinancianja rada pomoćnika u nastavi</t>
  </si>
  <si>
    <t>Program: 5306 Obilježavanje postignuća učenika i nastavnika</t>
  </si>
  <si>
    <t>32 Vlastiti prihodi</t>
  </si>
  <si>
    <t>4 Prihodi za posebne namjene</t>
  </si>
  <si>
    <t>44 Prihodi za decentralizirane funkcije</t>
  </si>
  <si>
    <t>5 Pomoći</t>
  </si>
  <si>
    <t>51 Pomoći</t>
  </si>
  <si>
    <t>52 Pomoći-proračunski korisnici</t>
  </si>
  <si>
    <t>7 prihodi od prodaje ili zamjena nefinancijske imovine</t>
  </si>
  <si>
    <t>73 Prihodi od prodaje ili zamjene nef. Imovine</t>
  </si>
  <si>
    <t>38 Prenesena sredstva</t>
  </si>
  <si>
    <t>738 Prenesena sredstva</t>
  </si>
  <si>
    <t>09 Obrazovanje</t>
  </si>
  <si>
    <t>092 Srednjoškolsko obrazovanje</t>
  </si>
  <si>
    <t>098 Usluge obrazovanja koje nisu drugdje svrstane</t>
  </si>
  <si>
    <t>IZVOR 1 OPĆI PRIHODI I PRIMICI</t>
  </si>
  <si>
    <t>IZVOR 3 VLASTITI PRIHODI</t>
  </si>
  <si>
    <t>IZVOR 4 PRIHODI ZA POSEBNE NAMJENE</t>
  </si>
  <si>
    <t>IZVOR 5 POMOĆI</t>
  </si>
  <si>
    <t>IZVOR 7 PRIHODI OD PRODAJE ILI ZAMJENE NEFINANCIJSKE IMOVINE</t>
  </si>
  <si>
    <t>32 Materijalni rashodi</t>
  </si>
  <si>
    <t>3211 Službena putovanja</t>
  </si>
  <si>
    <t>3231 Usluge telefona, pošte i prijevoza</t>
  </si>
  <si>
    <t>A550101 Osiguranje uvjeta rada</t>
  </si>
  <si>
    <t>Izvor: 1 OPĆI PRIHODI I PRIMICI</t>
  </si>
  <si>
    <t>Izvor : 5 POMOĆI</t>
  </si>
  <si>
    <t>3223 Energija</t>
  </si>
  <si>
    <t>3238 Računalne usluge</t>
  </si>
  <si>
    <t>3239 Ostale usluge</t>
  </si>
  <si>
    <t>3213 Stručno usavršavanje zaposlenika</t>
  </si>
  <si>
    <t>3222 Materijal i sirovine</t>
  </si>
  <si>
    <t>3225 Sitan inventar i auto gume</t>
  </si>
  <si>
    <t>34 Financijski rashodi</t>
  </si>
  <si>
    <t>3433 Zatezne kamate</t>
  </si>
  <si>
    <t>42 Rashodi za nabavu proizvedene dugotrajne imovine</t>
  </si>
  <si>
    <t>Izvor: 4 PRIHODI ZA POSEBNE NAMJENE</t>
  </si>
  <si>
    <t>3212 Naknada za prijevoz, za rad na terenu i odvojeni život</t>
  </si>
  <si>
    <t>3224 Materijal i dijelovi za tekuće i investicijsko održavanje</t>
  </si>
  <si>
    <t>3227 Službena, radna i zaštitna odjeća i obuća</t>
  </si>
  <si>
    <t>3232 Usluge tekućeg i invensticijskog održavanja</t>
  </si>
  <si>
    <t>3234 Komunalne usluge</t>
  </si>
  <si>
    <t>3236 Zdravstvene i veterinarske usluge</t>
  </si>
  <si>
    <t>3293 Reprezentacija</t>
  </si>
  <si>
    <t>3294 Članarine i norme</t>
  </si>
  <si>
    <t>3299 Ostali nespomenuti rashodi poslovanja</t>
  </si>
  <si>
    <t>3431 Bankarske usluge i usluge platnog prometa</t>
  </si>
  <si>
    <t>Izvor: 5 POMOĆI</t>
  </si>
  <si>
    <t>31 Rashodi za zaposlene</t>
  </si>
  <si>
    <t>3111  Plaće za redovan rad</t>
  </si>
  <si>
    <t>3113 Plaće za prekovremeni rad</t>
  </si>
  <si>
    <t>3121 Ostali rashodi za zaposlene</t>
  </si>
  <si>
    <t>3132 Doprinosi za obavezno zdravstveno osiguranje</t>
  </si>
  <si>
    <t>3237 Intelektualne i osobne usluge</t>
  </si>
  <si>
    <t>3295 Pristojbe i naknade</t>
  </si>
  <si>
    <t>3296 Troškovi sudskih postupaka</t>
  </si>
  <si>
    <t>37 Naknade građanima i kućanstvima na temelju osiguranja i druge naknade</t>
  </si>
  <si>
    <t>3722 Naknade građanima i kućanstvima u naravi</t>
  </si>
  <si>
    <t>4241 Knjige</t>
  </si>
  <si>
    <t>Izvor: 7 PRIHODI OD PRODAJE ILI ZAMJENE NEFINANCIJSKE IMOVINE I NAKNADE S NASLOVA OSIGURANJA</t>
  </si>
  <si>
    <t>4222 Komunikacijska oprema</t>
  </si>
  <si>
    <t>3221 Uredski materijal i ostali materijalni rashodi</t>
  </si>
  <si>
    <t>A 550221 Osiguranaje besplatnih zaliha menstrualnih higijenskih potrepština</t>
  </si>
  <si>
    <t>38 Ostali rashodi</t>
  </si>
  <si>
    <t>3812 Tekuće donacije u naravi</t>
  </si>
  <si>
    <t>IZVJEŠTAJ PO ORGANIZACIJSKOJ KLASIFIKACIJI</t>
  </si>
  <si>
    <t>PRORAČUN PRIMORSKO GORANSKE ŽUPANIJE</t>
  </si>
  <si>
    <t>GLAVA 5</t>
  </si>
  <si>
    <t>ŽUPANIJSKE USTANOVE SREDNJEG ŠKOLSTVA</t>
  </si>
  <si>
    <t>Rashodi za nabavu nefinacijske imovine</t>
  </si>
  <si>
    <t>SAŽETAK  RAČUNA PRIHODA I RASHODA I  RAČUNA FINANCIRANJA</t>
  </si>
  <si>
    <t>RAZLIKA - VIŠAK MANJAK</t>
  </si>
  <si>
    <t>PRENESENI VIŠAK/MANJAK IZ PRETHODNE GODINE</t>
  </si>
  <si>
    <t>PRIJENOS VIŠKA/MANJKA U SLJEDEĆE RAZDOBLJE</t>
  </si>
  <si>
    <t>IZVJEŠTAJ O IZVRŠENJU PRORAČUNA JEDINICE LOKALNE I PODRUČNE (REGIONALNE) SAMOUPRAVE ZA 2025. GODINU</t>
  </si>
  <si>
    <t>58 Prenesena sredstva -pomoći</t>
  </si>
  <si>
    <t>58 Prenesena sredstva</t>
  </si>
  <si>
    <t>78 Prenesena sredstva -prihodi od prodaje ili zmjena nef. imovine</t>
  </si>
  <si>
    <t>73 Prihodi od prodaje ili zamjene nef. imovine</t>
  </si>
  <si>
    <t>782 Prenesena sredstva -prihodi od prodaje ili zmjena nef. imovine</t>
  </si>
  <si>
    <t>A 530605 Natjecanja i smotre</t>
  </si>
  <si>
    <t>Izvor: 321501 Vlastiti prihodi - srednje škole i učenički domovi</t>
  </si>
  <si>
    <t>Izvor : 3 VLASTITI PRIHODI</t>
  </si>
  <si>
    <t>Izvor : 521501 Pomoći - srednje škole i učenički domovi</t>
  </si>
  <si>
    <t>Izvor: 383501 Prenesena sredstva -vlastiti prihodi - srednje škole i učenički domovi</t>
  </si>
  <si>
    <t>Izvor: 731501 Prihodi od prodaje ili zamjene nefin. imov. i naknade štete s naslova osiguranja -srednje škole</t>
  </si>
  <si>
    <t>Izvor: 73821501 Prenasena sredstva - Prihodi od nefin. Imovine - srednje škole i učenički domovi</t>
  </si>
  <si>
    <t>515002 Ministarstvo znanosti, obrazovanja i športa - za pomoćnike u nastavi</t>
  </si>
  <si>
    <t>51233 Ministarstvo znanosti i obrazovanja  - za pomoćnike u nastavi</t>
  </si>
  <si>
    <t>Izvor: 581233 Prenasena sredstva - Ministarstvo znanosti, obrazovanja i sporta - za pomoćnike u nastavi</t>
  </si>
</sst>
</file>

<file path=xl/styles.xml><?xml version="1.0" encoding="utf-8"?>
<styleSheet xmlns="http://schemas.openxmlformats.org/spreadsheetml/2006/main">
  <fonts count="3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</font>
    <font>
      <b/>
      <i/>
      <sz val="10"/>
      <name val="Arial"/>
      <family val="2"/>
      <charset val="238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  <charset val="238"/>
    </font>
    <font>
      <i/>
      <sz val="10"/>
      <name val="Arial"/>
      <family val="2"/>
    </font>
    <font>
      <i/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color rgb="FF000000"/>
      <name val="Verdana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213">
    <xf numFmtId="0" fontId="0" fillId="0" borderId="0" xfId="0"/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5" fillId="0" borderId="3" xfId="0" applyNumberFormat="1" applyFont="1" applyBorder="1" applyAlignment="1">
      <alignment horizontal="right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NumberFormat="1" applyFont="1" applyFill="1" applyBorder="1" applyAlignment="1" applyProtection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0" fillId="0" borderId="3" xfId="0" applyBorder="1"/>
    <xf numFmtId="0" fontId="12" fillId="0" borderId="0" xfId="0" applyFont="1" applyAlignment="1">
      <alignment vertical="top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3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13" fillId="3" borderId="4" xfId="0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3" fontId="3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2" fontId="3" fillId="2" borderId="3" xfId="0" applyNumberFormat="1" applyFont="1" applyFill="1" applyBorder="1" applyAlignment="1">
      <alignment horizontal="right"/>
    </xf>
    <xf numFmtId="2" fontId="0" fillId="0" borderId="3" xfId="0" applyNumberFormat="1" applyBorder="1"/>
    <xf numFmtId="0" fontId="17" fillId="2" borderId="3" xfId="0" quotePrefix="1" applyFont="1" applyFill="1" applyBorder="1" applyAlignment="1">
      <alignment horizontal="left" vertical="center"/>
    </xf>
    <xf numFmtId="0" fontId="17" fillId="2" borderId="3" xfId="0" quotePrefix="1" applyFont="1" applyFill="1" applyBorder="1" applyAlignment="1">
      <alignment horizontal="left" vertical="center" wrapText="1"/>
    </xf>
    <xf numFmtId="2" fontId="5" fillId="2" borderId="3" xfId="0" applyNumberFormat="1" applyFont="1" applyFill="1" applyBorder="1" applyAlignment="1">
      <alignment horizontal="right"/>
    </xf>
    <xf numFmtId="0" fontId="18" fillId="2" borderId="3" xfId="0" quotePrefix="1" applyFont="1" applyFill="1" applyBorder="1" applyAlignment="1">
      <alignment horizontal="left" vertical="center"/>
    </xf>
    <xf numFmtId="2" fontId="19" fillId="0" borderId="3" xfId="0" applyNumberFormat="1" applyFont="1" applyBorder="1"/>
    <xf numFmtId="2" fontId="20" fillId="2" borderId="3" xfId="0" applyNumberFormat="1" applyFont="1" applyFill="1" applyBorder="1" applyAlignment="1" applyProtection="1">
      <alignment vertical="center" wrapText="1"/>
    </xf>
    <xf numFmtId="2" fontId="21" fillId="0" borderId="3" xfId="0" applyNumberFormat="1" applyFont="1" applyBorder="1"/>
    <xf numFmtId="2" fontId="23" fillId="0" borderId="3" xfId="0" applyNumberFormat="1" applyFont="1" applyBorder="1"/>
    <xf numFmtId="0" fontId="19" fillId="0" borderId="0" xfId="0" applyFont="1"/>
    <xf numFmtId="2" fontId="5" fillId="3" borderId="3" xfId="0" applyNumberFormat="1" applyFont="1" applyFill="1" applyBorder="1" applyAlignment="1">
      <alignment horizontal="right"/>
    </xf>
    <xf numFmtId="2" fontId="5" fillId="0" borderId="3" xfId="0" applyNumberFormat="1" applyFont="1" applyBorder="1" applyAlignment="1">
      <alignment horizontal="right"/>
    </xf>
    <xf numFmtId="0" fontId="24" fillId="4" borderId="7" xfId="0" applyFont="1" applyFill="1" applyBorder="1" applyAlignment="1">
      <alignment horizontal="left" wrapText="1"/>
    </xf>
    <xf numFmtId="0" fontId="24" fillId="5" borderId="7" xfId="0" applyFont="1" applyFill="1" applyBorder="1" applyAlignment="1">
      <alignment horizontal="left" wrapText="1"/>
    </xf>
    <xf numFmtId="0" fontId="24" fillId="6" borderId="7" xfId="0" applyFont="1" applyFill="1" applyBorder="1" applyAlignment="1">
      <alignment horizontal="left" wrapText="1"/>
    </xf>
    <xf numFmtId="0" fontId="3" fillId="2" borderId="4" xfId="0" applyNumberFormat="1" applyFont="1" applyFill="1" applyBorder="1" applyAlignment="1" applyProtection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3" fillId="2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vertical="center"/>
    </xf>
    <xf numFmtId="0" fontId="0" fillId="0" borderId="8" xfId="0" applyBorder="1"/>
    <xf numFmtId="0" fontId="16" fillId="0" borderId="1" xfId="0" applyFont="1" applyBorder="1" applyAlignment="1">
      <alignment horizontal="left" vertical="center"/>
    </xf>
    <xf numFmtId="0" fontId="0" fillId="0" borderId="9" xfId="0" applyBorder="1"/>
    <xf numFmtId="0" fontId="0" fillId="0" borderId="0" xfId="0" applyBorder="1"/>
    <xf numFmtId="0" fontId="0" fillId="0" borderId="5" xfId="0" applyBorder="1"/>
    <xf numFmtId="0" fontId="0" fillId="0" borderId="1" xfId="0" applyBorder="1"/>
    <xf numFmtId="0" fontId="0" fillId="0" borderId="14" xfId="0" applyBorder="1"/>
    <xf numFmtId="0" fontId="0" fillId="0" borderId="12" xfId="0" applyBorder="1"/>
    <xf numFmtId="0" fontId="0" fillId="0" borderId="13" xfId="0" applyBorder="1"/>
    <xf numFmtId="0" fontId="0" fillId="0" borderId="6" xfId="0" applyBorder="1"/>
    <xf numFmtId="2" fontId="3" fillId="2" borderId="3" xfId="0" applyNumberFormat="1" applyFont="1" applyFill="1" applyBorder="1" applyAlignment="1" applyProtection="1">
      <alignment horizontal="right" wrapText="1"/>
    </xf>
    <xf numFmtId="0" fontId="25" fillId="2" borderId="3" xfId="0" applyNumberFormat="1" applyFont="1" applyFill="1" applyBorder="1" applyAlignment="1" applyProtection="1">
      <alignment horizontal="left" vertical="center" wrapText="1"/>
    </xf>
    <xf numFmtId="0" fontId="8" fillId="2" borderId="0" xfId="0" applyNumberFormat="1" applyFont="1" applyFill="1" applyBorder="1" applyAlignment="1" applyProtection="1">
      <alignment horizontal="left" vertical="center" wrapText="1" indent="1"/>
    </xf>
    <xf numFmtId="2" fontId="3" fillId="2" borderId="0" xfId="0" applyNumberFormat="1" applyFont="1" applyFill="1" applyBorder="1" applyAlignment="1">
      <alignment horizontal="right"/>
    </xf>
    <xf numFmtId="2" fontId="3" fillId="2" borderId="0" xfId="0" applyNumberFormat="1" applyFont="1" applyFill="1" applyBorder="1" applyAlignment="1" applyProtection="1">
      <alignment horizontal="right" wrapText="1"/>
    </xf>
    <xf numFmtId="2" fontId="0" fillId="0" borderId="0" xfId="0" applyNumberFormat="1" applyBorder="1"/>
    <xf numFmtId="0" fontId="8" fillId="2" borderId="3" xfId="0" applyFont="1" applyFill="1" applyBorder="1" applyAlignment="1">
      <alignment horizontal="left" vertical="center" wrapText="1"/>
    </xf>
    <xf numFmtId="0" fontId="26" fillId="0" borderId="11" xfId="0" applyFont="1" applyBorder="1" applyAlignment="1">
      <alignment wrapText="1"/>
    </xf>
    <xf numFmtId="2" fontId="3" fillId="2" borderId="4" xfId="0" applyNumberFormat="1" applyFont="1" applyFill="1" applyBorder="1" applyAlignment="1">
      <alignment horizontal="right"/>
    </xf>
    <xf numFmtId="2" fontId="0" fillId="0" borderId="4" xfId="0" applyNumberFormat="1" applyBorder="1"/>
    <xf numFmtId="2" fontId="0" fillId="0" borderId="2" xfId="0" applyNumberFormat="1" applyBorder="1"/>
    <xf numFmtId="2" fontId="1" fillId="0" borderId="3" xfId="0" applyNumberFormat="1" applyFont="1" applyBorder="1" applyAlignment="1">
      <alignment vertical="top" wrapText="1"/>
    </xf>
    <xf numFmtId="2" fontId="0" fillId="0" borderId="14" xfId="0" applyNumberFormat="1" applyBorder="1"/>
    <xf numFmtId="2" fontId="0" fillId="0" borderId="10" xfId="0" applyNumberFormat="1" applyBorder="1"/>
    <xf numFmtId="0" fontId="27" fillId="4" borderId="7" xfId="0" applyFont="1" applyFill="1" applyBorder="1" applyAlignment="1">
      <alignment horizontal="left" wrapText="1"/>
    </xf>
    <xf numFmtId="2" fontId="0" fillId="0" borderId="10" xfId="0" applyNumberFormat="1" applyFont="1" applyBorder="1" applyAlignment="1">
      <alignment vertical="top" wrapText="1"/>
    </xf>
    <xf numFmtId="2" fontId="0" fillId="0" borderId="3" xfId="0" applyNumberFormat="1" applyFont="1" applyBorder="1" applyAlignment="1">
      <alignment vertical="top" wrapText="1"/>
    </xf>
    <xf numFmtId="2" fontId="0" fillId="0" borderId="4" xfId="0" applyNumberFormat="1" applyFont="1" applyBorder="1" applyAlignment="1">
      <alignment vertical="top" wrapText="1"/>
    </xf>
    <xf numFmtId="2" fontId="1" fillId="0" borderId="4" xfId="0" applyNumberFormat="1" applyFont="1" applyBorder="1"/>
    <xf numFmtId="2" fontId="0" fillId="0" borderId="14" xfId="0" applyNumberFormat="1" applyFont="1" applyBorder="1" applyAlignment="1">
      <alignment vertical="top" wrapText="1"/>
    </xf>
    <xf numFmtId="2" fontId="0" fillId="0" borderId="4" xfId="0" applyNumberFormat="1" applyFont="1" applyBorder="1"/>
    <xf numFmtId="2" fontId="1" fillId="0" borderId="3" xfId="0" applyNumberFormat="1" applyFont="1" applyBorder="1"/>
    <xf numFmtId="2" fontId="5" fillId="2" borderId="4" xfId="0" applyNumberFormat="1" applyFont="1" applyFill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14" xfId="0" applyFont="1" applyBorder="1"/>
    <xf numFmtId="0" fontId="1" fillId="0" borderId="12" xfId="0" applyFont="1" applyBorder="1"/>
    <xf numFmtId="0" fontId="1" fillId="0" borderId="9" xfId="0" applyFont="1" applyBorder="1"/>
    <xf numFmtId="0" fontId="9" fillId="2" borderId="3" xfId="0" quotePrefix="1" applyFont="1" applyFill="1" applyBorder="1" applyAlignment="1">
      <alignment horizontal="left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8" fillId="0" borderId="3" xfId="0" applyFont="1" applyBorder="1" applyAlignment="1">
      <alignment wrapText="1"/>
    </xf>
    <xf numFmtId="0" fontId="3" fillId="2" borderId="3" xfId="0" applyNumberFormat="1" applyFont="1" applyFill="1" applyBorder="1" applyAlignment="1">
      <alignment horizontal="right"/>
    </xf>
    <xf numFmtId="0" fontId="0" fillId="0" borderId="3" xfId="0" applyNumberFormat="1" applyBorder="1"/>
    <xf numFmtId="0" fontId="0" fillId="2" borderId="0" xfId="0" applyFill="1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wrapText="1"/>
    </xf>
    <xf numFmtId="0" fontId="12" fillId="2" borderId="5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" fillId="2" borderId="0" xfId="0" applyFont="1" applyFill="1"/>
    <xf numFmtId="3" fontId="5" fillId="3" borderId="3" xfId="0" applyNumberFormat="1" applyFont="1" applyFill="1" applyBorder="1" applyAlignment="1">
      <alignment horizontal="right"/>
    </xf>
    <xf numFmtId="0" fontId="6" fillId="2" borderId="0" xfId="0" applyFont="1" applyFill="1" applyAlignment="1">
      <alignment wrapText="1"/>
    </xf>
    <xf numFmtId="3" fontId="4" fillId="2" borderId="0" xfId="0" applyNumberFormat="1" applyFont="1" applyFill="1" applyAlignment="1">
      <alignment horizontal="right"/>
    </xf>
    <xf numFmtId="0" fontId="32" fillId="2" borderId="0" xfId="0" quotePrefix="1" applyFont="1" applyFill="1" applyAlignment="1">
      <alignment horizontal="left" wrapText="1"/>
    </xf>
    <xf numFmtId="2" fontId="34" fillId="2" borderId="3" xfId="0" applyNumberFormat="1" applyFont="1" applyFill="1" applyBorder="1" applyAlignment="1">
      <alignment horizontal="right"/>
    </xf>
    <xf numFmtId="4" fontId="35" fillId="4" borderId="7" xfId="0" applyNumberFormat="1" applyFont="1" applyFill="1" applyBorder="1" applyAlignment="1">
      <alignment horizontal="right" vertical="center" wrapText="1"/>
    </xf>
    <xf numFmtId="0" fontId="35" fillId="4" borderId="7" xfId="0" applyFont="1" applyFill="1" applyBorder="1" applyAlignment="1">
      <alignment horizontal="right" vertical="center" wrapText="1"/>
    </xf>
    <xf numFmtId="4" fontId="36" fillId="4" borderId="7" xfId="0" applyNumberFormat="1" applyFont="1" applyFill="1" applyBorder="1" applyAlignment="1">
      <alignment horizontal="right" vertical="center" wrapText="1"/>
    </xf>
    <xf numFmtId="0" fontId="36" fillId="4" borderId="7" xfId="0" applyFont="1" applyFill="1" applyBorder="1" applyAlignment="1">
      <alignment horizontal="right" vertical="center" wrapText="1"/>
    </xf>
    <xf numFmtId="0" fontId="33" fillId="4" borderId="7" xfId="0" applyFont="1" applyFill="1" applyBorder="1" applyAlignment="1">
      <alignment vertical="center" wrapText="1"/>
    </xf>
    <xf numFmtId="0" fontId="36" fillId="4" borderId="7" xfId="0" applyFont="1" applyFill="1" applyBorder="1" applyAlignment="1">
      <alignment vertical="center" wrapText="1"/>
    </xf>
    <xf numFmtId="0" fontId="35" fillId="4" borderId="7" xfId="0" applyFont="1" applyFill="1" applyBorder="1" applyAlignment="1">
      <alignment vertical="center" wrapText="1"/>
    </xf>
    <xf numFmtId="2" fontId="23" fillId="0" borderId="3" xfId="0" applyNumberFormat="1" applyFont="1" applyBorder="1" applyAlignment="1">
      <alignment vertical="center"/>
    </xf>
    <xf numFmtId="2" fontId="21" fillId="0" borderId="3" xfId="0" applyNumberFormat="1" applyFont="1" applyBorder="1" applyAlignment="1">
      <alignment vertical="center"/>
    </xf>
    <xf numFmtId="4" fontId="36" fillId="2" borderId="7" xfId="0" applyNumberFormat="1" applyFont="1" applyFill="1" applyBorder="1" applyAlignment="1">
      <alignment horizontal="right" vertical="center" wrapText="1"/>
    </xf>
    <xf numFmtId="0" fontId="25" fillId="2" borderId="0" xfId="0" applyNumberFormat="1" applyFont="1" applyFill="1" applyBorder="1" applyAlignment="1" applyProtection="1">
      <alignment horizontal="left" vertical="center" wrapText="1"/>
    </xf>
    <xf numFmtId="0" fontId="35" fillId="4" borderId="0" xfId="0" applyFont="1" applyFill="1" applyBorder="1" applyAlignment="1">
      <alignment horizontal="right" vertical="center" wrapText="1"/>
    </xf>
    <xf numFmtId="4" fontId="36" fillId="3" borderId="7" xfId="0" applyNumberFormat="1" applyFont="1" applyFill="1" applyBorder="1" applyAlignment="1">
      <alignment horizontal="right" vertical="center" wrapText="1"/>
    </xf>
    <xf numFmtId="4" fontId="35" fillId="2" borderId="7" xfId="0" applyNumberFormat="1" applyFont="1" applyFill="1" applyBorder="1" applyAlignment="1">
      <alignment horizontal="right" vertical="center" wrapText="1"/>
    </xf>
    <xf numFmtId="4" fontId="37" fillId="2" borderId="7" xfId="0" applyNumberFormat="1" applyFont="1" applyFill="1" applyBorder="1" applyAlignment="1">
      <alignment horizontal="right" vertical="center" wrapText="1"/>
    </xf>
    <xf numFmtId="2" fontId="28" fillId="0" borderId="3" xfId="0" applyNumberFormat="1" applyFont="1" applyBorder="1"/>
    <xf numFmtId="0" fontId="35" fillId="0" borderId="0" xfId="0" applyFont="1"/>
    <xf numFmtId="2" fontId="38" fillId="0" borderId="3" xfId="0" applyNumberFormat="1" applyFont="1" applyBorder="1"/>
    <xf numFmtId="2" fontId="22" fillId="2" borderId="4" xfId="0" applyNumberFormat="1" applyFont="1" applyFill="1" applyBorder="1" applyAlignment="1">
      <alignment horizontal="right"/>
    </xf>
    <xf numFmtId="2" fontId="35" fillId="4" borderId="7" xfId="0" applyNumberFormat="1" applyFont="1" applyFill="1" applyBorder="1" applyAlignment="1">
      <alignment horizontal="right" vertical="center" wrapText="1"/>
    </xf>
    <xf numFmtId="2" fontId="35" fillId="4" borderId="16" xfId="0" applyNumberFormat="1" applyFont="1" applyFill="1" applyBorder="1" applyAlignment="1">
      <alignment horizontal="right" vertical="center" wrapText="1"/>
    </xf>
    <xf numFmtId="2" fontId="35" fillId="4" borderId="17" xfId="0" applyNumberFormat="1" applyFont="1" applyFill="1" applyBorder="1" applyAlignment="1">
      <alignment horizontal="right" vertical="center" wrapText="1"/>
    </xf>
    <xf numFmtId="0" fontId="27" fillId="4" borderId="18" xfId="0" applyFont="1" applyFill="1" applyBorder="1" applyAlignment="1">
      <alignment horizontal="left" wrapText="1"/>
    </xf>
    <xf numFmtId="2" fontId="35" fillId="4" borderId="19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right"/>
    </xf>
    <xf numFmtId="0" fontId="0" fillId="0" borderId="4" xfId="0" applyNumberFormat="1" applyBorder="1"/>
    <xf numFmtId="0" fontId="0" fillId="0" borderId="12" xfId="0" applyNumberFormat="1" applyBorder="1"/>
    <xf numFmtId="0" fontId="0" fillId="0" borderId="15" xfId="0" applyNumberFormat="1" applyBorder="1"/>
    <xf numFmtId="0" fontId="0" fillId="0" borderId="8" xfId="0" applyNumberFormat="1" applyBorder="1"/>
    <xf numFmtId="4" fontId="35" fillId="4" borderId="20" xfId="0" applyNumberFormat="1" applyFont="1" applyFill="1" applyBorder="1" applyAlignment="1">
      <alignment horizontal="right" vertical="center" wrapText="1"/>
    </xf>
    <xf numFmtId="4" fontId="23" fillId="0" borderId="3" xfId="0" applyNumberFormat="1" applyFont="1" applyBorder="1"/>
    <xf numFmtId="4" fontId="35" fillId="4" borderId="4" xfId="0" applyNumberFormat="1" applyFont="1" applyFill="1" applyBorder="1" applyAlignment="1">
      <alignment horizontal="right" vertical="center" wrapText="1"/>
    </xf>
    <xf numFmtId="4" fontId="35" fillId="4" borderId="3" xfId="0" applyNumberFormat="1" applyFont="1" applyFill="1" applyBorder="1" applyAlignment="1">
      <alignment horizontal="right" vertical="center" wrapText="1"/>
    </xf>
    <xf numFmtId="0" fontId="38" fillId="0" borderId="3" xfId="0" applyFont="1" applyBorder="1"/>
    <xf numFmtId="0" fontId="1" fillId="0" borderId="8" xfId="0" applyFont="1" applyBorder="1"/>
    <xf numFmtId="4" fontId="1" fillId="0" borderId="3" xfId="0" applyNumberFormat="1" applyFont="1" applyBorder="1"/>
    <xf numFmtId="0" fontId="24" fillId="4" borderId="19" xfId="0" applyFont="1" applyFill="1" applyBorder="1" applyAlignment="1">
      <alignment horizontal="left" wrapText="1"/>
    </xf>
    <xf numFmtId="0" fontId="27" fillId="4" borderId="19" xfId="0" applyFont="1" applyFill="1" applyBorder="1" applyAlignment="1">
      <alignment horizontal="left" wrapText="1"/>
    </xf>
    <xf numFmtId="4" fontId="37" fillId="4" borderId="7" xfId="0" applyNumberFormat="1" applyFont="1" applyFill="1" applyBorder="1" applyAlignment="1">
      <alignment horizontal="right" vertical="center" wrapText="1"/>
    </xf>
    <xf numFmtId="4" fontId="0" fillId="0" borderId="3" xfId="0" applyNumberFormat="1" applyBorder="1"/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30" fillId="2" borderId="5" xfId="0" applyFont="1" applyFill="1" applyBorder="1" applyAlignment="1">
      <alignment horizontal="left" wrapText="1"/>
    </xf>
    <xf numFmtId="0" fontId="5" fillId="0" borderId="3" xfId="0" quotePrefix="1" applyFont="1" applyBorder="1" applyAlignment="1">
      <alignment horizontal="center" wrapText="1"/>
    </xf>
    <xf numFmtId="0" fontId="13" fillId="0" borderId="3" xfId="0" quotePrefix="1" applyFont="1" applyBorder="1" applyAlignment="1">
      <alignment horizont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9" fillId="0" borderId="3" xfId="0" quotePrefix="1" applyFont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/>
    </xf>
    <xf numFmtId="0" fontId="9" fillId="0" borderId="3" xfId="0" quotePrefix="1" applyFont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wrapText="1"/>
    </xf>
    <xf numFmtId="0" fontId="9" fillId="3" borderId="3" xfId="0" quotePrefix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3" fillId="3" borderId="1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3" fillId="3" borderId="4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</cellXfs>
  <cellStyles count="2">
    <cellStyle name="Normal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42"/>
  <sheetViews>
    <sheetView tabSelected="1" topLeftCell="A20" workbookViewId="0">
      <selection activeCell="F29" sqref="F29"/>
    </sheetView>
  </sheetViews>
  <sheetFormatPr defaultRowHeight="15"/>
  <cols>
    <col min="6" max="10" width="25.28515625" customWidth="1"/>
    <col min="11" max="12" width="15.7109375" customWidth="1"/>
    <col min="13" max="13" width="25.28515625" customWidth="1"/>
  </cols>
  <sheetData>
    <row r="1" spans="1:13" ht="42" customHeight="1">
      <c r="B1" s="173" t="s">
        <v>203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24"/>
    </row>
    <row r="2" spans="1:13" ht="18" customHeight="1">
      <c r="B2" s="173" t="s">
        <v>10</v>
      </c>
      <c r="C2" s="173"/>
      <c r="D2" s="173"/>
      <c r="E2" s="173"/>
      <c r="F2" s="173"/>
      <c r="G2" s="173"/>
      <c r="H2" s="173"/>
      <c r="I2" s="173"/>
      <c r="J2" s="174"/>
      <c r="K2" s="174"/>
      <c r="L2" s="111"/>
      <c r="M2" s="2"/>
    </row>
    <row r="3" spans="1:13" ht="15.75" customHeight="1">
      <c r="B3" s="186"/>
      <c r="C3" s="186"/>
      <c r="D3" s="186"/>
      <c r="E3" s="112"/>
      <c r="F3" s="112"/>
      <c r="G3" s="112"/>
      <c r="H3" s="112"/>
      <c r="I3" s="112"/>
      <c r="J3" s="113"/>
      <c r="K3" s="113"/>
      <c r="L3" s="111"/>
      <c r="M3" s="23"/>
    </row>
    <row r="4" spans="1:13" ht="15.75">
      <c r="B4" s="173" t="s">
        <v>199</v>
      </c>
      <c r="C4" s="187"/>
      <c r="D4" s="187"/>
      <c r="E4" s="187"/>
      <c r="F4" s="187"/>
      <c r="G4" s="187"/>
      <c r="H4" s="187"/>
      <c r="I4" s="187"/>
      <c r="J4" s="187"/>
      <c r="K4" s="187"/>
      <c r="L4" s="111"/>
      <c r="M4" s="3"/>
    </row>
    <row r="5" spans="1:13" ht="18" customHeight="1">
      <c r="B5" s="102"/>
      <c r="C5" s="114"/>
      <c r="D5" s="114"/>
      <c r="E5" s="114"/>
      <c r="F5" s="114"/>
      <c r="G5" s="114"/>
      <c r="H5" s="114"/>
      <c r="I5" s="114"/>
      <c r="J5" s="114"/>
      <c r="K5" s="114"/>
      <c r="L5" s="111"/>
      <c r="M5" s="22"/>
    </row>
    <row r="6" spans="1:13" ht="18" customHeight="1">
      <c r="B6" s="168" t="s">
        <v>58</v>
      </c>
      <c r="C6" s="168"/>
      <c r="D6" s="168"/>
      <c r="E6" s="168"/>
      <c r="F6" s="168"/>
      <c r="G6" s="37"/>
      <c r="H6" s="37"/>
      <c r="I6" s="37"/>
      <c r="J6" s="37"/>
      <c r="K6" s="115"/>
      <c r="L6" s="111"/>
      <c r="M6" s="22"/>
    </row>
    <row r="7" spans="1:13" ht="24.75" customHeight="1">
      <c r="B7" s="169" t="s">
        <v>6</v>
      </c>
      <c r="C7" s="169"/>
      <c r="D7" s="169"/>
      <c r="E7" s="169"/>
      <c r="F7" s="169"/>
      <c r="G7" s="101" t="s">
        <v>65</v>
      </c>
      <c r="H7" s="116" t="s">
        <v>59</v>
      </c>
      <c r="I7" s="116" t="s">
        <v>60</v>
      </c>
      <c r="J7" s="101" t="s">
        <v>61</v>
      </c>
      <c r="K7" s="116" t="s">
        <v>23</v>
      </c>
      <c r="L7" s="116" t="s">
        <v>52</v>
      </c>
    </row>
    <row r="8" spans="1:13" ht="25.5" customHeight="1">
      <c r="A8" s="32"/>
      <c r="B8" s="170">
        <v>1</v>
      </c>
      <c r="C8" s="170"/>
      <c r="D8" s="170"/>
      <c r="E8" s="170"/>
      <c r="F8" s="170"/>
      <c r="G8" s="117">
        <v>2</v>
      </c>
      <c r="H8" s="118">
        <v>3</v>
      </c>
      <c r="I8" s="118">
        <v>4</v>
      </c>
      <c r="J8" s="118">
        <v>5</v>
      </c>
      <c r="K8" s="118" t="s">
        <v>37</v>
      </c>
      <c r="L8" s="118" t="s">
        <v>38</v>
      </c>
    </row>
    <row r="9" spans="1:13">
      <c r="B9" s="182" t="s">
        <v>0</v>
      </c>
      <c r="C9" s="183"/>
      <c r="D9" s="183"/>
      <c r="E9" s="183"/>
      <c r="F9" s="184"/>
      <c r="G9" s="138">
        <v>382285.92</v>
      </c>
      <c r="H9" s="138">
        <v>1067746.96</v>
      </c>
      <c r="I9" s="138">
        <v>1067746.96</v>
      </c>
      <c r="J9" s="138">
        <v>450723.18</v>
      </c>
      <c r="K9" s="51">
        <f>SUM(J9/G9)*100</f>
        <v>117.90211368496124</v>
      </c>
      <c r="L9" s="51">
        <f>SUM(J9/I9)*100</f>
        <v>42.212546313407437</v>
      </c>
    </row>
    <row r="10" spans="1:13" ht="15" customHeight="1">
      <c r="B10" s="171" t="s">
        <v>25</v>
      </c>
      <c r="C10" s="179"/>
      <c r="D10" s="179"/>
      <c r="E10" s="179"/>
      <c r="F10" s="180"/>
      <c r="G10" s="128">
        <v>382249.38</v>
      </c>
      <c r="H10" s="128">
        <v>1067707.78</v>
      </c>
      <c r="I10" s="128">
        <v>1067707.78</v>
      </c>
      <c r="J10" s="128">
        <v>450709.48</v>
      </c>
      <c r="K10" s="51">
        <f>SUM(J10/G10)*100</f>
        <v>117.90980014146785</v>
      </c>
      <c r="L10" s="51">
        <f>SUM(J10/I10)*100</f>
        <v>42.212812198483746</v>
      </c>
    </row>
    <row r="11" spans="1:13">
      <c r="B11" s="181" t="s">
        <v>24</v>
      </c>
      <c r="C11" s="180"/>
      <c r="D11" s="180"/>
      <c r="E11" s="180"/>
      <c r="F11" s="180"/>
      <c r="G11" s="129">
        <v>36.54</v>
      </c>
      <c r="H11" s="129">
        <v>39.18</v>
      </c>
      <c r="I11" s="129">
        <v>39.18</v>
      </c>
      <c r="J11" s="129">
        <v>13.7</v>
      </c>
      <c r="K11" s="51">
        <f>SUM(J11/G11)*100</f>
        <v>37.493158182813353</v>
      </c>
      <c r="L11" s="51">
        <f>SUM(J11/I11)*100</f>
        <v>34.96681980602348</v>
      </c>
    </row>
    <row r="12" spans="1:13" ht="15" customHeight="1">
      <c r="B12" s="175" t="s">
        <v>1</v>
      </c>
      <c r="C12" s="176"/>
      <c r="D12" s="176"/>
      <c r="E12" s="176"/>
      <c r="F12" s="177"/>
      <c r="G12" s="138">
        <v>385099.47</v>
      </c>
      <c r="H12" s="138">
        <v>1069124.3799999999</v>
      </c>
      <c r="I12" s="138">
        <v>1069124.3799999999</v>
      </c>
      <c r="J12" s="138">
        <v>519318.62</v>
      </c>
      <c r="K12" s="51">
        <f>SUM(J12/G12)*100</f>
        <v>134.85311210633449</v>
      </c>
      <c r="L12" s="51">
        <f>SUM(J12/I12)*100</f>
        <v>48.574200506025313</v>
      </c>
    </row>
    <row r="13" spans="1:13" ht="15" customHeight="1">
      <c r="B13" s="185" t="s">
        <v>26</v>
      </c>
      <c r="C13" s="179"/>
      <c r="D13" s="179"/>
      <c r="E13" s="179"/>
      <c r="F13" s="179"/>
      <c r="G13" s="128">
        <v>385099.47</v>
      </c>
      <c r="H13" s="128">
        <v>1068418.8400000001</v>
      </c>
      <c r="I13" s="128">
        <v>1068418.8400000001</v>
      </c>
      <c r="J13" s="128">
        <v>519318.62</v>
      </c>
      <c r="K13" s="51">
        <f>SUM(J13/G13)*100</f>
        <v>134.85311210633449</v>
      </c>
      <c r="L13" s="51">
        <f>SUM(J13/I13)*100</f>
        <v>48.606276916644411</v>
      </c>
    </row>
    <row r="14" spans="1:13">
      <c r="B14" s="181" t="s">
        <v>27</v>
      </c>
      <c r="C14" s="180"/>
      <c r="D14" s="180"/>
      <c r="E14" s="180"/>
      <c r="F14" s="180"/>
      <c r="G14" s="52"/>
      <c r="H14" s="129">
        <v>705.54</v>
      </c>
      <c r="I14" s="129">
        <v>705.54</v>
      </c>
      <c r="J14" s="131"/>
      <c r="K14" s="130"/>
      <c r="L14" s="51"/>
    </row>
    <row r="15" spans="1:13">
      <c r="B15" s="188" t="s">
        <v>200</v>
      </c>
      <c r="C15" s="183"/>
      <c r="D15" s="183"/>
      <c r="E15" s="183"/>
      <c r="F15" s="183"/>
      <c r="G15" s="51">
        <f>SUM(G9-G12)</f>
        <v>-2813.5499999999884</v>
      </c>
      <c r="H15" s="51">
        <f>SUM(H9-H12)</f>
        <v>-1377.4199999999255</v>
      </c>
      <c r="I15" s="51">
        <f>SUM(I9-I12)</f>
        <v>-1377.4199999999255</v>
      </c>
      <c r="J15" s="51">
        <f>SUM(J9-J12)</f>
        <v>-68595.44</v>
      </c>
      <c r="K15" s="51">
        <f>SUM(J15/G15)*100</f>
        <v>2438.0387766345111</v>
      </c>
      <c r="L15" s="51">
        <f>SUM(J15/I15)*100</f>
        <v>4979.9944824384511</v>
      </c>
    </row>
    <row r="16" spans="1:13" ht="15" customHeight="1">
      <c r="B16" s="112"/>
      <c r="C16" s="119"/>
      <c r="D16" s="119"/>
      <c r="E16" s="119"/>
      <c r="F16" s="119"/>
      <c r="G16" s="119"/>
      <c r="H16" s="119"/>
      <c r="I16" s="120"/>
      <c r="J16" s="120"/>
      <c r="K16" s="120"/>
      <c r="L16" s="120"/>
    </row>
    <row r="17" spans="1:49" ht="18">
      <c r="B17" s="168" t="s">
        <v>57</v>
      </c>
      <c r="C17" s="168"/>
      <c r="D17" s="168"/>
      <c r="E17" s="168"/>
      <c r="F17" s="168"/>
      <c r="G17" s="119"/>
      <c r="H17" s="119"/>
      <c r="I17" s="120"/>
      <c r="J17" s="120"/>
      <c r="K17" s="120"/>
      <c r="L17" s="120"/>
      <c r="M17" s="1"/>
    </row>
    <row r="18" spans="1:49" ht="22.5" customHeight="1">
      <c r="B18" s="169" t="s">
        <v>6</v>
      </c>
      <c r="C18" s="169"/>
      <c r="D18" s="169"/>
      <c r="E18" s="169"/>
      <c r="F18" s="169"/>
      <c r="G18" s="101" t="s">
        <v>65</v>
      </c>
      <c r="H18" s="116" t="s">
        <v>59</v>
      </c>
      <c r="I18" s="116" t="s">
        <v>60</v>
      </c>
      <c r="J18" s="101" t="s">
        <v>61</v>
      </c>
      <c r="K18" s="116" t="s">
        <v>23</v>
      </c>
      <c r="L18" s="116" t="s">
        <v>52</v>
      </c>
      <c r="M18" s="1"/>
    </row>
    <row r="19" spans="1:49" ht="25.5" customHeight="1">
      <c r="A19" s="32"/>
      <c r="B19" s="170">
        <v>1</v>
      </c>
      <c r="C19" s="170"/>
      <c r="D19" s="170"/>
      <c r="E19" s="170"/>
      <c r="F19" s="170"/>
      <c r="G19" s="117">
        <v>2</v>
      </c>
      <c r="H19" s="118">
        <v>3</v>
      </c>
      <c r="I19" s="118">
        <v>4</v>
      </c>
      <c r="J19" s="118">
        <v>5</v>
      </c>
      <c r="K19" s="118" t="s">
        <v>37</v>
      </c>
      <c r="L19" s="118" t="s">
        <v>38</v>
      </c>
    </row>
    <row r="20" spans="1:49">
      <c r="B20" s="171" t="s">
        <v>28</v>
      </c>
      <c r="C20" s="171"/>
      <c r="D20" s="171"/>
      <c r="E20" s="171"/>
      <c r="F20" s="171"/>
      <c r="G20" s="18"/>
      <c r="H20" s="18"/>
      <c r="I20" s="18"/>
      <c r="J20" s="18"/>
      <c r="K20" s="18"/>
      <c r="L20" s="18"/>
    </row>
    <row r="21" spans="1:49" ht="15.75" customHeight="1">
      <c r="B21" s="171" t="s">
        <v>29</v>
      </c>
      <c r="C21" s="179"/>
      <c r="D21" s="179"/>
      <c r="E21" s="179"/>
      <c r="F21" s="179"/>
      <c r="G21" s="18"/>
      <c r="H21" s="18"/>
      <c r="I21" s="18"/>
      <c r="J21" s="18"/>
      <c r="K21" s="18"/>
      <c r="L21" s="18"/>
    </row>
    <row r="22" spans="1:49" ht="15" customHeight="1">
      <c r="A22" s="111"/>
      <c r="B22" s="178" t="s">
        <v>53</v>
      </c>
      <c r="C22" s="178"/>
      <c r="D22" s="178"/>
      <c r="E22" s="178"/>
      <c r="F22" s="178"/>
      <c r="G22" s="121"/>
      <c r="H22" s="121"/>
      <c r="I22" s="121"/>
      <c r="J22" s="121"/>
      <c r="K22" s="121"/>
      <c r="L22" s="121"/>
    </row>
    <row r="23" spans="1:49" ht="15" customHeight="1">
      <c r="A23" s="111"/>
      <c r="B23" s="178" t="s">
        <v>201</v>
      </c>
      <c r="C23" s="178"/>
      <c r="D23" s="178"/>
      <c r="E23" s="178"/>
      <c r="F23" s="178"/>
      <c r="G23" s="121"/>
      <c r="H23" s="121"/>
      <c r="I23" s="121"/>
      <c r="J23" s="121"/>
      <c r="K23" s="121"/>
      <c r="L23" s="121"/>
    </row>
    <row r="24" spans="1:49" s="28" customFormat="1" ht="15" customHeight="1">
      <c r="A24"/>
      <c r="B24" s="188" t="s">
        <v>202</v>
      </c>
      <c r="C24" s="183"/>
      <c r="D24" s="183"/>
      <c r="E24" s="183"/>
      <c r="F24" s="183"/>
      <c r="G24" s="121"/>
      <c r="H24" s="121"/>
      <c r="I24" s="121"/>
      <c r="J24" s="121"/>
      <c r="K24" s="121"/>
      <c r="L24" s="121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8" customFormat="1" ht="15" customHeight="1">
      <c r="A25"/>
      <c r="B25" s="124"/>
      <c r="C25" s="122"/>
      <c r="D25" s="122"/>
      <c r="E25" s="122"/>
      <c r="F25" s="122"/>
      <c r="G25" s="123"/>
      <c r="H25" s="123"/>
      <c r="I25" s="123"/>
      <c r="J25" s="123"/>
      <c r="K25" s="123"/>
      <c r="L25" s="111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ht="24.75" customHeight="1"/>
    <row r="28" spans="1:49" ht="15" customHeight="1"/>
    <row r="29" spans="1:49" ht="15" customHeight="1"/>
    <row r="30" spans="1:49" ht="24" customHeight="1"/>
    <row r="31" spans="1:49" ht="38.25" customHeight="1"/>
    <row r="32" spans="1:49" ht="15" customHeight="1"/>
    <row r="33" spans="2:12" ht="15" customHeight="1"/>
    <row r="34" spans="2:12" ht="36.75" customHeight="1"/>
    <row r="36" spans="2:12" ht="15" customHeight="1">
      <c r="B36" s="167" t="s">
        <v>62</v>
      </c>
      <c r="C36" s="167"/>
      <c r="D36" s="167"/>
      <c r="E36" s="167"/>
      <c r="F36" s="167"/>
      <c r="G36" s="167"/>
      <c r="H36" s="167"/>
      <c r="I36" s="167"/>
      <c r="J36" s="167"/>
      <c r="K36" s="167"/>
      <c r="L36" s="167"/>
    </row>
    <row r="37" spans="2:12" ht="15" customHeight="1">
      <c r="B37" s="167" t="s">
        <v>66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</row>
    <row r="38" spans="2:12" ht="15" customHeight="1">
      <c r="B38" s="167" t="s">
        <v>67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</row>
    <row r="39" spans="2:12" ht="23.25" customHeight="1"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</row>
    <row r="40" spans="2:12">
      <c r="B40" s="172"/>
      <c r="C40" s="172"/>
      <c r="D40" s="172"/>
      <c r="E40" s="172"/>
      <c r="F40" s="172"/>
      <c r="G40" s="172"/>
      <c r="H40" s="172"/>
      <c r="I40" s="172"/>
      <c r="J40" s="172"/>
      <c r="K40" s="172"/>
    </row>
    <row r="41" spans="2:12" ht="15" customHeight="1">
      <c r="B41" s="166" t="s">
        <v>68</v>
      </c>
      <c r="C41" s="166"/>
      <c r="D41" s="166"/>
      <c r="E41" s="166"/>
      <c r="F41" s="166"/>
      <c r="G41" s="166"/>
      <c r="H41" s="166"/>
      <c r="I41" s="166"/>
      <c r="J41" s="166"/>
      <c r="K41" s="166"/>
      <c r="L41" s="166"/>
    </row>
    <row r="42" spans="2:12"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</row>
  </sheetData>
  <mergeCells count="28">
    <mergeCell ref="B23:F23"/>
    <mergeCell ref="B18:F18"/>
    <mergeCell ref="B24:F24"/>
    <mergeCell ref="B19:F19"/>
    <mergeCell ref="B20:F20"/>
    <mergeCell ref="B21:F21"/>
    <mergeCell ref="B2:K2"/>
    <mergeCell ref="B1:L1"/>
    <mergeCell ref="B12:F12"/>
    <mergeCell ref="B22:F22"/>
    <mergeCell ref="B10:F10"/>
    <mergeCell ref="B11:F11"/>
    <mergeCell ref="B8:F8"/>
    <mergeCell ref="B9:F9"/>
    <mergeCell ref="B14:F14"/>
    <mergeCell ref="B13:F13"/>
    <mergeCell ref="B7:F7"/>
    <mergeCell ref="B3:D3"/>
    <mergeCell ref="B4:K4"/>
    <mergeCell ref="B6:F6"/>
    <mergeCell ref="B15:F15"/>
    <mergeCell ref="B17:F17"/>
    <mergeCell ref="B41:L42"/>
    <mergeCell ref="B36:L36"/>
    <mergeCell ref="B37:L37"/>
    <mergeCell ref="B38:L39"/>
    <mergeCell ref="B40:F40"/>
    <mergeCell ref="G40:K40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96"/>
  <sheetViews>
    <sheetView topLeftCell="C19" zoomScale="90" zoomScaleNormal="90" workbookViewId="0">
      <selection activeCell="L68" sqref="L68"/>
    </sheetView>
  </sheetViews>
  <sheetFormatPr defaultRowHeight="1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2:12" ht="15.75" customHeight="1">
      <c r="B2" s="190" t="s">
        <v>10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2:12" ht="18"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4" spans="2:12" ht="15.75" customHeight="1">
      <c r="B4" s="190" t="s">
        <v>55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</row>
    <row r="5" spans="2:12" ht="18"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</row>
    <row r="6" spans="2:12" ht="15.75" customHeight="1">
      <c r="B6" s="190" t="s">
        <v>39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</row>
    <row r="7" spans="2:12" ht="18"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</row>
    <row r="8" spans="2:12" ht="45" customHeight="1">
      <c r="B8" s="194" t="s">
        <v>6</v>
      </c>
      <c r="C8" s="195"/>
      <c r="D8" s="195"/>
      <c r="E8" s="195"/>
      <c r="F8" s="196"/>
      <c r="G8" s="27" t="s">
        <v>65</v>
      </c>
      <c r="H8" s="27" t="s">
        <v>59</v>
      </c>
      <c r="I8" s="27" t="s">
        <v>60</v>
      </c>
      <c r="J8" s="27" t="s">
        <v>61</v>
      </c>
      <c r="K8" s="27" t="s">
        <v>23</v>
      </c>
      <c r="L8" s="27" t="s">
        <v>52</v>
      </c>
    </row>
    <row r="9" spans="2:12">
      <c r="B9" s="191">
        <v>1</v>
      </c>
      <c r="C9" s="192"/>
      <c r="D9" s="192"/>
      <c r="E9" s="192"/>
      <c r="F9" s="193"/>
      <c r="G9" s="29">
        <v>2</v>
      </c>
      <c r="H9" s="29">
        <v>3</v>
      </c>
      <c r="I9" s="29">
        <v>4</v>
      </c>
      <c r="J9" s="29">
        <v>5</v>
      </c>
      <c r="K9" s="29" t="s">
        <v>37</v>
      </c>
      <c r="L9" s="29" t="s">
        <v>38</v>
      </c>
    </row>
    <row r="10" spans="2:12">
      <c r="B10" s="6"/>
      <c r="C10" s="6"/>
      <c r="D10" s="6"/>
      <c r="E10" s="6"/>
      <c r="F10" s="6" t="s">
        <v>51</v>
      </c>
      <c r="G10" s="128">
        <v>382285.92</v>
      </c>
      <c r="H10" s="128">
        <v>1067746.96</v>
      </c>
      <c r="I10" s="128">
        <v>1067746.96</v>
      </c>
      <c r="J10" s="128">
        <v>450723.18</v>
      </c>
      <c r="K10" s="49">
        <f t="shared" ref="K10:K16" si="0">SUM(J10/G10)*100</f>
        <v>117.90211368496124</v>
      </c>
      <c r="L10" s="49">
        <f t="shared" ref="L10:L33" si="1">SUM(J10/I10)*100</f>
        <v>42.212546313407437</v>
      </c>
    </row>
    <row r="11" spans="2:12">
      <c r="B11" s="6">
        <v>6</v>
      </c>
      <c r="C11" s="6">
        <v>6</v>
      </c>
      <c r="D11" s="6"/>
      <c r="E11" s="6"/>
      <c r="F11" s="6" t="s">
        <v>2</v>
      </c>
      <c r="G11" s="128">
        <v>382249.38</v>
      </c>
      <c r="H11" s="128">
        <v>1067707.78</v>
      </c>
      <c r="I11" s="128">
        <v>1067707.78</v>
      </c>
      <c r="J11" s="128">
        <v>450709.48</v>
      </c>
      <c r="K11" s="133">
        <f t="shared" si="0"/>
        <v>117.90980014146785</v>
      </c>
      <c r="L11" s="133">
        <f t="shared" si="1"/>
        <v>42.212812198483746</v>
      </c>
    </row>
    <row r="12" spans="2:12" ht="25.5">
      <c r="B12" s="6"/>
      <c r="C12" s="6">
        <v>63</v>
      </c>
      <c r="D12" s="6"/>
      <c r="E12" s="6"/>
      <c r="F12" s="6" t="s">
        <v>14</v>
      </c>
      <c r="G12" s="128">
        <v>352109.08</v>
      </c>
      <c r="H12" s="128">
        <v>976032.82</v>
      </c>
      <c r="I12" s="128">
        <v>976032.82</v>
      </c>
      <c r="J12" s="128">
        <v>407091.24</v>
      </c>
      <c r="K12" s="133">
        <f t="shared" si="0"/>
        <v>115.6150929138209</v>
      </c>
      <c r="L12" s="133">
        <f t="shared" si="1"/>
        <v>41.708765490078505</v>
      </c>
    </row>
    <row r="13" spans="2:12">
      <c r="B13" s="7"/>
      <c r="C13" s="7"/>
      <c r="D13" s="7">
        <v>634</v>
      </c>
      <c r="E13" s="7"/>
      <c r="F13" s="7" t="s">
        <v>69</v>
      </c>
      <c r="G13" s="125"/>
      <c r="H13" s="125"/>
      <c r="I13" s="125"/>
      <c r="J13" s="48"/>
      <c r="K13" s="48" t="e">
        <f t="shared" si="0"/>
        <v>#DIV/0!</v>
      </c>
      <c r="L13" s="48" t="e">
        <f t="shared" si="1"/>
        <v>#DIV/0!</v>
      </c>
    </row>
    <row r="14" spans="2:12">
      <c r="B14" s="7"/>
      <c r="C14" s="7"/>
      <c r="D14" s="7"/>
      <c r="E14" s="7">
        <v>6341</v>
      </c>
      <c r="F14" s="7" t="s">
        <v>70</v>
      </c>
      <c r="G14" s="125"/>
      <c r="H14" s="125"/>
      <c r="I14" s="125"/>
      <c r="J14" s="48"/>
      <c r="K14" s="48" t="e">
        <f t="shared" si="0"/>
        <v>#DIV/0!</v>
      </c>
      <c r="L14" s="48" t="e">
        <f t="shared" si="1"/>
        <v>#DIV/0!</v>
      </c>
    </row>
    <row r="15" spans="2:12" ht="25.5">
      <c r="B15" s="7"/>
      <c r="C15" s="7"/>
      <c r="D15" s="7">
        <v>636</v>
      </c>
      <c r="E15" s="7"/>
      <c r="F15" s="21" t="s">
        <v>71</v>
      </c>
      <c r="G15" s="126">
        <v>352109.08</v>
      </c>
      <c r="H15" s="126">
        <v>976032.82</v>
      </c>
      <c r="I15" s="126">
        <v>976032.82</v>
      </c>
      <c r="J15" s="126">
        <v>407091.24</v>
      </c>
      <c r="K15" s="134">
        <f t="shared" si="0"/>
        <v>115.6150929138209</v>
      </c>
      <c r="L15" s="134">
        <f t="shared" si="1"/>
        <v>41.708765490078505</v>
      </c>
    </row>
    <row r="16" spans="2:12" ht="25.5">
      <c r="B16" s="7"/>
      <c r="C16" s="7"/>
      <c r="D16" s="7"/>
      <c r="E16" s="7">
        <v>6361</v>
      </c>
      <c r="F16" s="21" t="s">
        <v>72</v>
      </c>
      <c r="G16" s="126">
        <v>352109.08</v>
      </c>
      <c r="H16" s="126">
        <v>975432.82</v>
      </c>
      <c r="I16" s="126">
        <v>975432.82</v>
      </c>
      <c r="J16" s="126">
        <v>407091.24</v>
      </c>
      <c r="K16" s="134">
        <f t="shared" si="0"/>
        <v>115.6150929138209</v>
      </c>
      <c r="L16" s="134">
        <f t="shared" si="1"/>
        <v>41.734421033731465</v>
      </c>
    </row>
    <row r="17" spans="2:12" ht="25.5">
      <c r="B17" s="7"/>
      <c r="C17" s="7"/>
      <c r="D17" s="8"/>
      <c r="E17" s="8">
        <v>6362</v>
      </c>
      <c r="F17" s="43" t="s">
        <v>73</v>
      </c>
      <c r="G17" s="125"/>
      <c r="H17" s="127">
        <v>600</v>
      </c>
      <c r="I17" s="127">
        <v>600</v>
      </c>
      <c r="J17" s="48"/>
      <c r="K17" s="48"/>
      <c r="L17" s="48">
        <f t="shared" si="1"/>
        <v>0</v>
      </c>
    </row>
    <row r="18" spans="2:12">
      <c r="B18" s="7"/>
      <c r="C18" s="17">
        <v>64</v>
      </c>
      <c r="D18" s="45"/>
      <c r="E18" s="45"/>
      <c r="F18" s="6" t="s">
        <v>74</v>
      </c>
      <c r="G18" s="129">
        <v>0.52</v>
      </c>
      <c r="H18" s="129">
        <v>1.5</v>
      </c>
      <c r="I18" s="129">
        <v>1.5</v>
      </c>
      <c r="J18" s="129">
        <v>0.45</v>
      </c>
      <c r="K18" s="49">
        <f t="shared" ref="K18:K33" si="2">SUM(J18/G18)*100</f>
        <v>86.538461538461547</v>
      </c>
      <c r="L18" s="49">
        <f t="shared" si="1"/>
        <v>30</v>
      </c>
    </row>
    <row r="19" spans="2:12">
      <c r="B19" s="7"/>
      <c r="C19" s="7"/>
      <c r="D19" s="8">
        <v>641</v>
      </c>
      <c r="E19" s="8"/>
      <c r="F19" s="11" t="s">
        <v>75</v>
      </c>
      <c r="G19" s="127">
        <v>0.52</v>
      </c>
      <c r="H19" s="127">
        <v>1.5</v>
      </c>
      <c r="I19" s="127">
        <v>1.5</v>
      </c>
      <c r="J19" s="127">
        <v>0.45</v>
      </c>
      <c r="K19" s="48">
        <f t="shared" si="2"/>
        <v>86.538461538461547</v>
      </c>
      <c r="L19" s="48">
        <f t="shared" si="1"/>
        <v>30</v>
      </c>
    </row>
    <row r="20" spans="2:12" ht="15.75" customHeight="1">
      <c r="B20" s="7"/>
      <c r="C20" s="7"/>
      <c r="D20" s="8"/>
      <c r="E20" s="8">
        <v>6413</v>
      </c>
      <c r="F20" s="11" t="s">
        <v>76</v>
      </c>
      <c r="G20" s="127">
        <v>0.52</v>
      </c>
      <c r="H20" s="127">
        <v>1.5</v>
      </c>
      <c r="I20" s="127">
        <v>1.5</v>
      </c>
      <c r="J20" s="127">
        <v>0.45</v>
      </c>
      <c r="K20" s="48">
        <f t="shared" si="2"/>
        <v>86.538461538461547</v>
      </c>
      <c r="L20" s="48">
        <f t="shared" si="1"/>
        <v>30</v>
      </c>
    </row>
    <row r="21" spans="2:12" ht="15.75" customHeight="1">
      <c r="B21" s="7"/>
      <c r="C21" s="17">
        <v>65</v>
      </c>
      <c r="D21" s="45"/>
      <c r="E21" s="45"/>
      <c r="F21" s="6" t="s">
        <v>77</v>
      </c>
      <c r="G21" s="125"/>
      <c r="H21" s="127">
        <v>66.36</v>
      </c>
      <c r="I21" s="127">
        <v>66.36</v>
      </c>
      <c r="J21" s="48"/>
      <c r="K21" s="48" t="e">
        <f t="shared" si="2"/>
        <v>#DIV/0!</v>
      </c>
      <c r="L21" s="48">
        <f t="shared" si="1"/>
        <v>0</v>
      </c>
    </row>
    <row r="22" spans="2:12" ht="15.75" customHeight="1">
      <c r="B22" s="7"/>
      <c r="C22" s="7"/>
      <c r="D22" s="8">
        <v>652</v>
      </c>
      <c r="E22" s="8"/>
      <c r="F22" s="11" t="s">
        <v>78</v>
      </c>
      <c r="G22" s="125"/>
      <c r="H22" s="127">
        <v>66.36</v>
      </c>
      <c r="I22" s="127">
        <v>66.36</v>
      </c>
      <c r="J22" s="48"/>
      <c r="K22" s="48" t="e">
        <f t="shared" si="2"/>
        <v>#DIV/0!</v>
      </c>
      <c r="L22" s="48">
        <f t="shared" si="1"/>
        <v>0</v>
      </c>
    </row>
    <row r="23" spans="2:12" ht="15.75" customHeight="1">
      <c r="B23" s="7"/>
      <c r="C23" s="7"/>
      <c r="D23" s="8"/>
      <c r="E23" s="8">
        <v>6526</v>
      </c>
      <c r="F23" s="11" t="s">
        <v>79</v>
      </c>
      <c r="G23" s="125"/>
      <c r="H23" s="127">
        <v>66.36</v>
      </c>
      <c r="I23" s="127">
        <v>66.36</v>
      </c>
      <c r="J23" s="48"/>
      <c r="K23" s="48" t="e">
        <f t="shared" si="2"/>
        <v>#DIV/0!</v>
      </c>
      <c r="L23" s="48">
        <f t="shared" si="1"/>
        <v>0</v>
      </c>
    </row>
    <row r="24" spans="2:12" ht="25.5">
      <c r="B24" s="7"/>
      <c r="C24" s="17">
        <v>66</v>
      </c>
      <c r="D24" s="45"/>
      <c r="E24" s="45"/>
      <c r="F24" s="6" t="s">
        <v>16</v>
      </c>
      <c r="G24" s="129">
        <v>895.99</v>
      </c>
      <c r="H24" s="128">
        <v>1698.5</v>
      </c>
      <c r="I24" s="128">
        <v>1698.5</v>
      </c>
      <c r="J24" s="129">
        <v>734</v>
      </c>
      <c r="K24" s="133">
        <f t="shared" si="2"/>
        <v>81.920557149075321</v>
      </c>
      <c r="L24" s="133">
        <f t="shared" si="1"/>
        <v>43.214601118634086</v>
      </c>
    </row>
    <row r="25" spans="2:12" ht="25.5">
      <c r="B25" s="7"/>
      <c r="C25" s="7"/>
      <c r="D25" s="8">
        <v>661</v>
      </c>
      <c r="E25" s="8"/>
      <c r="F25" s="11" t="s">
        <v>30</v>
      </c>
      <c r="G25" s="127">
        <v>895.99</v>
      </c>
      <c r="H25" s="126">
        <v>1698.5</v>
      </c>
      <c r="I25" s="126">
        <v>1698.5</v>
      </c>
      <c r="J25" s="127">
        <v>734</v>
      </c>
      <c r="K25" s="134">
        <f t="shared" si="2"/>
        <v>81.920557149075321</v>
      </c>
      <c r="L25" s="134">
        <f t="shared" si="1"/>
        <v>43.214601118634086</v>
      </c>
    </row>
    <row r="26" spans="2:12">
      <c r="B26" s="7"/>
      <c r="C26" s="17"/>
      <c r="D26" s="8"/>
      <c r="E26" s="8">
        <v>6615</v>
      </c>
      <c r="F26" s="11" t="s">
        <v>80</v>
      </c>
      <c r="G26" s="127">
        <v>895.99</v>
      </c>
      <c r="H26" s="126">
        <v>1698.5</v>
      </c>
      <c r="I26" s="126">
        <v>1698.5</v>
      </c>
      <c r="J26" s="127">
        <v>734</v>
      </c>
      <c r="K26" s="134">
        <f t="shared" si="2"/>
        <v>81.920557149075321</v>
      </c>
      <c r="L26" s="134">
        <f t="shared" si="1"/>
        <v>43.214601118634086</v>
      </c>
    </row>
    <row r="27" spans="2:12" ht="25.5">
      <c r="B27" s="7"/>
      <c r="C27" s="17">
        <v>67</v>
      </c>
      <c r="D27" s="45"/>
      <c r="E27" s="45"/>
      <c r="F27" s="6" t="s">
        <v>81</v>
      </c>
      <c r="G27" s="128">
        <v>29243.79</v>
      </c>
      <c r="H27" s="128">
        <v>89908.6</v>
      </c>
      <c r="I27" s="128">
        <v>89908.6</v>
      </c>
      <c r="J27" s="128">
        <v>42883.79</v>
      </c>
      <c r="K27" s="133">
        <f t="shared" si="2"/>
        <v>146.64238116878832</v>
      </c>
      <c r="L27" s="133">
        <f t="shared" si="1"/>
        <v>47.697094604965486</v>
      </c>
    </row>
    <row r="28" spans="2:12" ht="25.5">
      <c r="B28" s="7"/>
      <c r="C28" s="42"/>
      <c r="D28" s="8">
        <v>671</v>
      </c>
      <c r="E28" s="8"/>
      <c r="F28" s="11" t="s">
        <v>82</v>
      </c>
      <c r="G28" s="126">
        <v>29243.79</v>
      </c>
      <c r="H28" s="126">
        <v>89908.6</v>
      </c>
      <c r="I28" s="126">
        <v>89908.6</v>
      </c>
      <c r="J28" s="126">
        <v>42883.79</v>
      </c>
      <c r="K28" s="134">
        <f t="shared" si="2"/>
        <v>146.64238116878832</v>
      </c>
      <c r="L28" s="134">
        <f t="shared" si="1"/>
        <v>47.697094604965486</v>
      </c>
    </row>
    <row r="29" spans="2:12" ht="25.5">
      <c r="B29" s="7"/>
      <c r="C29" s="42"/>
      <c r="D29" s="8"/>
      <c r="E29" s="8">
        <v>6711</v>
      </c>
      <c r="F29" s="11" t="s">
        <v>83</v>
      </c>
      <c r="G29" s="126">
        <v>29243.79</v>
      </c>
      <c r="H29" s="126">
        <v>89908.6</v>
      </c>
      <c r="I29" s="126">
        <v>89908.6</v>
      </c>
      <c r="J29" s="126">
        <v>42883.79</v>
      </c>
      <c r="K29" s="134">
        <f t="shared" si="2"/>
        <v>146.64238116878832</v>
      </c>
      <c r="L29" s="134">
        <f t="shared" si="1"/>
        <v>47.697094604965486</v>
      </c>
    </row>
    <row r="30" spans="2:12">
      <c r="B30" s="17">
        <v>7</v>
      </c>
      <c r="C30" s="7"/>
      <c r="D30" s="8"/>
      <c r="E30" s="8"/>
      <c r="F30" s="11" t="s">
        <v>21</v>
      </c>
      <c r="G30" s="47"/>
      <c r="H30" s="47"/>
      <c r="I30" s="47"/>
      <c r="J30" s="47"/>
      <c r="K30" s="48" t="e">
        <f t="shared" si="2"/>
        <v>#DIV/0!</v>
      </c>
      <c r="L30" s="48" t="e">
        <f t="shared" si="1"/>
        <v>#DIV/0!</v>
      </c>
    </row>
    <row r="31" spans="2:12" ht="25.5">
      <c r="B31" s="7"/>
      <c r="C31" s="17">
        <v>72</v>
      </c>
      <c r="D31" s="8"/>
      <c r="E31" s="8"/>
      <c r="F31" s="100" t="s">
        <v>22</v>
      </c>
      <c r="G31" s="129">
        <v>36.54</v>
      </c>
      <c r="H31" s="129">
        <v>39.18</v>
      </c>
      <c r="I31" s="129">
        <v>39.18</v>
      </c>
      <c r="J31" s="129">
        <v>13.7</v>
      </c>
      <c r="K31" s="49">
        <f t="shared" si="2"/>
        <v>37.493158182813353</v>
      </c>
      <c r="L31" s="49">
        <f t="shared" si="1"/>
        <v>34.96681980602348</v>
      </c>
    </row>
    <row r="32" spans="2:12">
      <c r="B32" s="7"/>
      <c r="C32" s="7"/>
      <c r="D32" s="7">
        <v>721</v>
      </c>
      <c r="E32" s="7"/>
      <c r="F32" s="21" t="s">
        <v>31</v>
      </c>
      <c r="G32" s="127">
        <v>36.54</v>
      </c>
      <c r="H32" s="127">
        <v>39.18</v>
      </c>
      <c r="I32" s="127">
        <v>39.18</v>
      </c>
      <c r="J32" s="127">
        <v>13.7</v>
      </c>
      <c r="K32" s="48">
        <f t="shared" si="2"/>
        <v>37.493158182813353</v>
      </c>
      <c r="L32" s="48">
        <f t="shared" si="1"/>
        <v>34.96681980602348</v>
      </c>
    </row>
    <row r="33" spans="2:12">
      <c r="B33" s="7"/>
      <c r="C33" s="7"/>
      <c r="D33" s="7"/>
      <c r="E33" s="7">
        <v>7211</v>
      </c>
      <c r="F33" s="21" t="s">
        <v>32</v>
      </c>
      <c r="G33" s="127">
        <v>36.54</v>
      </c>
      <c r="H33" s="127">
        <v>39.18</v>
      </c>
      <c r="I33" s="127">
        <v>39.18</v>
      </c>
      <c r="J33" s="127">
        <v>13.7</v>
      </c>
      <c r="K33" s="48">
        <f t="shared" si="2"/>
        <v>37.493158182813353</v>
      </c>
      <c r="L33" s="48">
        <f t="shared" si="1"/>
        <v>34.96681980602348</v>
      </c>
    </row>
    <row r="34" spans="2:12" ht="18"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</row>
    <row r="35" spans="2:12" ht="25.5">
      <c r="B35" s="194" t="s">
        <v>6</v>
      </c>
      <c r="C35" s="195"/>
      <c r="D35" s="195"/>
      <c r="E35" s="195"/>
      <c r="F35" s="196"/>
      <c r="G35" s="27" t="s">
        <v>65</v>
      </c>
      <c r="H35" s="27" t="s">
        <v>59</v>
      </c>
      <c r="I35" s="27" t="s">
        <v>60</v>
      </c>
      <c r="J35" s="27" t="s">
        <v>61</v>
      </c>
      <c r="K35" s="27" t="s">
        <v>23</v>
      </c>
      <c r="L35" s="27" t="s">
        <v>52</v>
      </c>
    </row>
    <row r="36" spans="2:12">
      <c r="B36" s="191">
        <v>1</v>
      </c>
      <c r="C36" s="192"/>
      <c r="D36" s="192"/>
      <c r="E36" s="192"/>
      <c r="F36" s="193"/>
      <c r="G36" s="29">
        <v>2</v>
      </c>
      <c r="H36" s="29">
        <v>3</v>
      </c>
      <c r="I36" s="29">
        <v>4</v>
      </c>
      <c r="J36" s="29">
        <v>5</v>
      </c>
      <c r="K36" s="29" t="s">
        <v>37</v>
      </c>
      <c r="L36" s="29" t="s">
        <v>38</v>
      </c>
    </row>
    <row r="37" spans="2:12">
      <c r="B37" s="6"/>
      <c r="C37" s="6"/>
      <c r="D37" s="6"/>
      <c r="E37" s="6"/>
      <c r="F37" s="6" t="s">
        <v>50</v>
      </c>
      <c r="G37" s="40">
        <f>SUM(G38+G85)</f>
        <v>385099.47</v>
      </c>
      <c r="H37" s="40">
        <f>SUM(H38+H85)</f>
        <v>1069124.3800000001</v>
      </c>
      <c r="I37" s="40">
        <f>SUM(I38+I85)</f>
        <v>1069124.3800000001</v>
      </c>
      <c r="J37" s="40">
        <f>SUM(J38+J85)</f>
        <v>519318.62</v>
      </c>
      <c r="K37" s="48">
        <f t="shared" ref="K37:K70" si="3">SUM(J37/G37)*100</f>
        <v>134.85311210633449</v>
      </c>
      <c r="L37" s="48">
        <f t="shared" ref="L37:L70" si="4">SUM(J37/I37)*100</f>
        <v>48.574200506025306</v>
      </c>
    </row>
    <row r="38" spans="2:12">
      <c r="B38" s="6">
        <v>3</v>
      </c>
      <c r="C38" s="6">
        <v>3</v>
      </c>
      <c r="D38" s="6"/>
      <c r="E38" s="6"/>
      <c r="F38" s="6" t="s">
        <v>3</v>
      </c>
      <c r="G38" s="128">
        <v>385099.47</v>
      </c>
      <c r="H38" s="128">
        <v>1068418.8400000001</v>
      </c>
      <c r="I38" s="128">
        <v>1068418.8400000001</v>
      </c>
      <c r="J38" s="128">
        <v>519318.62</v>
      </c>
      <c r="K38" s="129">
        <v>134.85</v>
      </c>
      <c r="L38" s="48">
        <f t="shared" si="4"/>
        <v>48.606276916644411</v>
      </c>
    </row>
    <row r="39" spans="2:12">
      <c r="B39" s="6"/>
      <c r="C39" s="11">
        <v>31</v>
      </c>
      <c r="D39" s="11"/>
      <c r="E39" s="11"/>
      <c r="F39" s="11" t="s">
        <v>4</v>
      </c>
      <c r="G39" s="128">
        <v>357363.9</v>
      </c>
      <c r="H39" s="128">
        <v>1004424.05</v>
      </c>
      <c r="I39" s="128">
        <v>1004424.05</v>
      </c>
      <c r="J39" s="128">
        <v>485950.54</v>
      </c>
      <c r="K39" s="48">
        <f t="shared" si="3"/>
        <v>135.98198922722747</v>
      </c>
      <c r="L39" s="48">
        <f t="shared" si="4"/>
        <v>48.381013975123352</v>
      </c>
    </row>
    <row r="40" spans="2:12">
      <c r="B40" s="7"/>
      <c r="C40" s="7"/>
      <c r="D40" s="7">
        <v>311</v>
      </c>
      <c r="E40" s="7"/>
      <c r="F40" s="7" t="s">
        <v>33</v>
      </c>
      <c r="G40" s="126">
        <v>297829.18</v>
      </c>
      <c r="H40" s="126">
        <v>837070</v>
      </c>
      <c r="I40" s="126">
        <v>837070</v>
      </c>
      <c r="J40" s="126">
        <v>404328.34</v>
      </c>
      <c r="K40" s="48">
        <f t="shared" si="3"/>
        <v>135.75847067772204</v>
      </c>
      <c r="L40" s="48">
        <f t="shared" si="4"/>
        <v>48.302810995496195</v>
      </c>
    </row>
    <row r="41" spans="2:12">
      <c r="B41" s="7"/>
      <c r="C41" s="7"/>
      <c r="D41" s="7"/>
      <c r="E41" s="7">
        <v>3111</v>
      </c>
      <c r="F41" s="7" t="s">
        <v>34</v>
      </c>
      <c r="G41" s="126">
        <v>297829.18</v>
      </c>
      <c r="H41" s="126">
        <v>837070</v>
      </c>
      <c r="I41" s="126">
        <v>837070</v>
      </c>
      <c r="J41" s="126">
        <v>404328.34</v>
      </c>
      <c r="K41" s="48">
        <f t="shared" si="3"/>
        <v>135.75847067772204</v>
      </c>
      <c r="L41" s="48">
        <f t="shared" si="4"/>
        <v>48.302810995496195</v>
      </c>
    </row>
    <row r="42" spans="2:12">
      <c r="B42" s="7"/>
      <c r="C42" s="7"/>
      <c r="D42" s="7"/>
      <c r="E42" s="7">
        <v>3113</v>
      </c>
      <c r="F42" s="7" t="s">
        <v>84</v>
      </c>
      <c r="G42" s="126"/>
      <c r="H42" s="126"/>
      <c r="I42" s="126"/>
      <c r="J42" s="126"/>
      <c r="K42" s="48"/>
      <c r="L42" s="48"/>
    </row>
    <row r="43" spans="2:12">
      <c r="B43" s="7"/>
      <c r="C43" s="7"/>
      <c r="D43" s="7">
        <v>312</v>
      </c>
      <c r="E43" s="7"/>
      <c r="F43" s="7" t="s">
        <v>85</v>
      </c>
      <c r="G43" s="126">
        <v>10382.01</v>
      </c>
      <c r="H43" s="126">
        <v>28800</v>
      </c>
      <c r="I43" s="126">
        <v>28800</v>
      </c>
      <c r="J43" s="126">
        <v>14684.21</v>
      </c>
      <c r="K43" s="48">
        <f t="shared" si="3"/>
        <v>141.43898917454325</v>
      </c>
      <c r="L43" s="48">
        <f t="shared" si="4"/>
        <v>50.98684027777778</v>
      </c>
    </row>
    <row r="44" spans="2:12">
      <c r="B44" s="7"/>
      <c r="C44" s="7"/>
      <c r="D44" s="7"/>
      <c r="E44" s="7">
        <v>3121</v>
      </c>
      <c r="F44" s="7" t="s">
        <v>85</v>
      </c>
      <c r="G44" s="126">
        <v>10382.01</v>
      </c>
      <c r="H44" s="126">
        <v>28800</v>
      </c>
      <c r="I44" s="126">
        <v>28800</v>
      </c>
      <c r="J44" s="126">
        <v>14684.21</v>
      </c>
      <c r="K44" s="48">
        <f t="shared" si="3"/>
        <v>141.43898917454325</v>
      </c>
      <c r="L44" s="48">
        <f t="shared" si="4"/>
        <v>50.98684027777778</v>
      </c>
    </row>
    <row r="45" spans="2:12">
      <c r="B45" s="7"/>
      <c r="C45" s="7"/>
      <c r="D45" s="7">
        <v>313</v>
      </c>
      <c r="E45" s="7"/>
      <c r="F45" s="7" t="s">
        <v>86</v>
      </c>
      <c r="G45" s="126">
        <v>49152.71</v>
      </c>
      <c r="H45" s="126">
        <v>138554.04999999999</v>
      </c>
      <c r="I45" s="126">
        <v>138554.04999999999</v>
      </c>
      <c r="J45" s="126">
        <v>66937.990000000005</v>
      </c>
      <c r="K45" s="48">
        <f t="shared" si="3"/>
        <v>136.18372211827185</v>
      </c>
      <c r="L45" s="48">
        <f t="shared" si="4"/>
        <v>48.31182487989345</v>
      </c>
    </row>
    <row r="46" spans="2:12">
      <c r="B46" s="7"/>
      <c r="C46" s="7"/>
      <c r="D46" s="7"/>
      <c r="E46" s="7">
        <v>3132</v>
      </c>
      <c r="F46" s="7" t="s">
        <v>87</v>
      </c>
      <c r="G46" s="126">
        <v>49152.71</v>
      </c>
      <c r="H46" s="126">
        <v>138554.04999999999</v>
      </c>
      <c r="I46" s="126">
        <v>138554.04999999999</v>
      </c>
      <c r="J46" s="126">
        <v>66937.990000000005</v>
      </c>
      <c r="K46" s="48">
        <f t="shared" si="3"/>
        <v>136.18372211827185</v>
      </c>
      <c r="L46" s="48">
        <f t="shared" si="4"/>
        <v>48.31182487989345</v>
      </c>
    </row>
    <row r="47" spans="2:12">
      <c r="B47" s="7"/>
      <c r="C47" s="7">
        <v>32</v>
      </c>
      <c r="D47" s="8"/>
      <c r="E47" s="8"/>
      <c r="F47" s="7" t="s">
        <v>11</v>
      </c>
      <c r="G47" s="128">
        <v>27576.39</v>
      </c>
      <c r="H47" s="128">
        <v>63869.52</v>
      </c>
      <c r="I47" s="128">
        <v>63869.52</v>
      </c>
      <c r="J47" s="128">
        <v>33307.42</v>
      </c>
      <c r="K47" s="48">
        <f t="shared" si="3"/>
        <v>120.78237941949617</v>
      </c>
      <c r="L47" s="48">
        <f t="shared" si="4"/>
        <v>52.149162855772204</v>
      </c>
    </row>
    <row r="48" spans="2:12">
      <c r="B48" s="7"/>
      <c r="C48" s="7"/>
      <c r="D48" s="7">
        <v>321</v>
      </c>
      <c r="E48" s="7"/>
      <c r="F48" s="7" t="s">
        <v>35</v>
      </c>
      <c r="G48" s="126">
        <f>SUM(G49:G51)</f>
        <v>6505.76</v>
      </c>
      <c r="H48" s="126">
        <f>SUM(H49:H51)</f>
        <v>19693.990000000002</v>
      </c>
      <c r="I48" s="126">
        <f>SUM(I49:I51)</f>
        <v>19693.990000000002</v>
      </c>
      <c r="J48" s="126">
        <f>SUM(J49:J51)</f>
        <v>9243.98</v>
      </c>
      <c r="K48" s="131"/>
      <c r="L48" s="48">
        <f t="shared" si="4"/>
        <v>46.938076032332695</v>
      </c>
    </row>
    <row r="49" spans="2:12">
      <c r="B49" s="7"/>
      <c r="C49" s="17"/>
      <c r="D49" s="7"/>
      <c r="E49" s="7">
        <v>3211</v>
      </c>
      <c r="F49" s="21" t="s">
        <v>36</v>
      </c>
      <c r="G49" s="127">
        <v>157.5</v>
      </c>
      <c r="H49" s="127">
        <v>685.54</v>
      </c>
      <c r="I49" s="127">
        <v>685.54</v>
      </c>
      <c r="J49" s="126">
        <v>1211.5999999999999</v>
      </c>
      <c r="K49" s="48">
        <f t="shared" si="3"/>
        <v>769.26984126984121</v>
      </c>
      <c r="L49" s="48">
        <f t="shared" si="4"/>
        <v>176.73658721591738</v>
      </c>
    </row>
    <row r="50" spans="2:12" ht="25.5">
      <c r="B50" s="7"/>
      <c r="C50" s="17"/>
      <c r="D50" s="7"/>
      <c r="E50" s="7">
        <v>3212</v>
      </c>
      <c r="F50" s="21" t="s">
        <v>88</v>
      </c>
      <c r="G50" s="126">
        <v>6033.26</v>
      </c>
      <c r="H50" s="126">
        <v>18384.55</v>
      </c>
      <c r="I50" s="126">
        <v>18384.55</v>
      </c>
      <c r="J50" s="126">
        <v>7834.38</v>
      </c>
      <c r="K50" s="48">
        <f t="shared" si="3"/>
        <v>129.853180535896</v>
      </c>
      <c r="L50" s="48">
        <f t="shared" si="4"/>
        <v>42.613933982610405</v>
      </c>
    </row>
    <row r="51" spans="2:12">
      <c r="B51" s="7"/>
      <c r="C51" s="17"/>
      <c r="D51" s="7"/>
      <c r="E51" s="7">
        <v>3213</v>
      </c>
      <c r="F51" s="21" t="s">
        <v>89</v>
      </c>
      <c r="G51" s="127">
        <v>315</v>
      </c>
      <c r="H51" s="127">
        <v>623.9</v>
      </c>
      <c r="I51" s="127">
        <v>623.9</v>
      </c>
      <c r="J51" s="127">
        <v>198</v>
      </c>
      <c r="K51" s="131"/>
      <c r="L51" s="48">
        <f t="shared" si="4"/>
        <v>31.735855104984772</v>
      </c>
    </row>
    <row r="52" spans="2:12">
      <c r="B52" s="7"/>
      <c r="C52" s="17"/>
      <c r="D52" s="7">
        <v>322</v>
      </c>
      <c r="E52" s="7"/>
      <c r="F52" s="21" t="s">
        <v>90</v>
      </c>
      <c r="G52" s="125">
        <f>SUM(G53:G58)</f>
        <v>11935.900000000001</v>
      </c>
      <c r="H52" s="125">
        <f>SUM(H53:H58)</f>
        <v>23526.48</v>
      </c>
      <c r="I52" s="125">
        <f>SUM(I53:I58)</f>
        <v>23526.48</v>
      </c>
      <c r="J52" s="125">
        <f>SUM(J53:J58)</f>
        <v>12871.150000000001</v>
      </c>
      <c r="K52" s="48">
        <f t="shared" si="3"/>
        <v>107.83560519106226</v>
      </c>
      <c r="L52" s="48">
        <f t="shared" si="4"/>
        <v>54.70920426685165</v>
      </c>
    </row>
    <row r="53" spans="2:12">
      <c r="B53" s="7"/>
      <c r="C53" s="17"/>
      <c r="D53" s="7"/>
      <c r="E53" s="7">
        <v>3221</v>
      </c>
      <c r="F53" s="21" t="s">
        <v>91</v>
      </c>
      <c r="G53" s="126">
        <v>2900.67</v>
      </c>
      <c r="H53" s="126">
        <v>4665.08</v>
      </c>
      <c r="I53" s="126">
        <v>4665.08</v>
      </c>
      <c r="J53" s="126">
        <v>2839.82</v>
      </c>
      <c r="K53" s="48">
        <f t="shared" si="3"/>
        <v>97.902208800035865</v>
      </c>
      <c r="L53" s="48">
        <f t="shared" si="4"/>
        <v>60.873982868460999</v>
      </c>
    </row>
    <row r="54" spans="2:12">
      <c r="B54" s="7"/>
      <c r="C54" s="17"/>
      <c r="D54" s="7"/>
      <c r="E54" s="7">
        <v>3222</v>
      </c>
      <c r="F54" s="21" t="s">
        <v>92</v>
      </c>
      <c r="G54" s="126">
        <v>2152.8000000000002</v>
      </c>
      <c r="H54" s="126">
        <v>4081.77</v>
      </c>
      <c r="I54" s="126">
        <v>4081.77</v>
      </c>
      <c r="J54" s="126">
        <v>2083.39</v>
      </c>
      <c r="K54" s="48">
        <f t="shared" si="3"/>
        <v>96.775826830174637</v>
      </c>
      <c r="L54" s="48">
        <f t="shared" si="4"/>
        <v>51.041337458994505</v>
      </c>
    </row>
    <row r="55" spans="2:12">
      <c r="B55" s="7"/>
      <c r="C55" s="17"/>
      <c r="D55" s="7"/>
      <c r="E55" s="7">
        <v>3223</v>
      </c>
      <c r="F55" s="21" t="s">
        <v>93</v>
      </c>
      <c r="G55" s="126">
        <v>6265.59</v>
      </c>
      <c r="H55" s="126">
        <v>13366.93</v>
      </c>
      <c r="I55" s="126">
        <v>13366.93</v>
      </c>
      <c r="J55" s="126">
        <v>6622.26</v>
      </c>
      <c r="K55" s="48">
        <f t="shared" si="3"/>
        <v>105.69252057667356</v>
      </c>
      <c r="L55" s="48">
        <f t="shared" si="4"/>
        <v>49.542116252572583</v>
      </c>
    </row>
    <row r="56" spans="2:12" ht="25.5">
      <c r="B56" s="7"/>
      <c r="C56" s="17"/>
      <c r="D56" s="7"/>
      <c r="E56" s="7">
        <v>3224</v>
      </c>
      <c r="F56" s="21" t="s">
        <v>94</v>
      </c>
      <c r="G56" s="127">
        <v>228</v>
      </c>
      <c r="H56" s="127">
        <v>747.7</v>
      </c>
      <c r="I56" s="127">
        <v>747.7</v>
      </c>
      <c r="J56" s="126">
        <v>1145.94</v>
      </c>
      <c r="K56" s="48">
        <f t="shared" si="3"/>
        <v>502.60526315789474</v>
      </c>
      <c r="L56" s="48">
        <f t="shared" si="4"/>
        <v>153.26200347733047</v>
      </c>
    </row>
    <row r="57" spans="2:12">
      <c r="B57" s="7"/>
      <c r="C57" s="17"/>
      <c r="D57" s="7"/>
      <c r="E57" s="7">
        <v>3225</v>
      </c>
      <c r="F57" s="21" t="s">
        <v>95</v>
      </c>
      <c r="G57" s="127">
        <v>226.29</v>
      </c>
      <c r="H57" s="127">
        <v>400</v>
      </c>
      <c r="I57" s="127">
        <v>400</v>
      </c>
      <c r="J57" s="127">
        <v>179.74</v>
      </c>
      <c r="K57" s="48">
        <f t="shared" si="3"/>
        <v>79.42905121746432</v>
      </c>
      <c r="L57" s="48">
        <f t="shared" si="4"/>
        <v>44.935000000000002</v>
      </c>
    </row>
    <row r="58" spans="2:12">
      <c r="B58" s="7"/>
      <c r="C58" s="17"/>
      <c r="D58" s="7"/>
      <c r="E58" s="7">
        <v>3227</v>
      </c>
      <c r="F58" s="21" t="s">
        <v>97</v>
      </c>
      <c r="G58" s="127">
        <v>162.55000000000001</v>
      </c>
      <c r="H58" s="127">
        <v>265</v>
      </c>
      <c r="I58" s="127">
        <v>265</v>
      </c>
      <c r="J58" s="132"/>
      <c r="K58" s="130"/>
      <c r="L58" s="48">
        <f t="shared" si="4"/>
        <v>0</v>
      </c>
    </row>
    <row r="59" spans="2:12">
      <c r="B59" s="7"/>
      <c r="C59" s="17"/>
      <c r="D59" s="7">
        <v>323</v>
      </c>
      <c r="E59" s="7"/>
      <c r="F59" s="21" t="s">
        <v>96</v>
      </c>
      <c r="G59" s="125">
        <f>SUM(G60:G66)</f>
        <v>8690.5300000000007</v>
      </c>
      <c r="H59" s="125">
        <f>SUM(H60:H66)</f>
        <v>19814.050000000003</v>
      </c>
      <c r="I59" s="125">
        <f>SUM(I60:I66)</f>
        <v>19814.050000000003</v>
      </c>
      <c r="J59" s="125">
        <f>SUM(J60:J66)</f>
        <v>10886.039999999999</v>
      </c>
      <c r="K59" s="48">
        <f t="shared" si="3"/>
        <v>125.26324631524197</v>
      </c>
      <c r="L59" s="48">
        <f t="shared" si="4"/>
        <v>54.941014078393856</v>
      </c>
    </row>
    <row r="60" spans="2:12">
      <c r="B60" s="7"/>
      <c r="C60" s="17"/>
      <c r="D60" s="7"/>
      <c r="E60" s="7">
        <v>3231</v>
      </c>
      <c r="F60" s="21" t="s">
        <v>98</v>
      </c>
      <c r="G60" s="126">
        <v>1327.69</v>
      </c>
      <c r="H60" s="126">
        <v>3122.98</v>
      </c>
      <c r="I60" s="126">
        <v>3122.98</v>
      </c>
      <c r="J60" s="126">
        <v>1274.0899999999999</v>
      </c>
      <c r="K60" s="48">
        <f t="shared" si="3"/>
        <v>95.962913029396915</v>
      </c>
      <c r="L60" s="48">
        <f t="shared" si="4"/>
        <v>40.797251343268286</v>
      </c>
    </row>
    <row r="61" spans="2:12">
      <c r="B61" s="7"/>
      <c r="C61" s="17"/>
      <c r="D61" s="7"/>
      <c r="E61" s="7">
        <v>3232</v>
      </c>
      <c r="F61" s="21" t="s">
        <v>99</v>
      </c>
      <c r="G61" s="127">
        <v>124.45</v>
      </c>
      <c r="H61" s="127">
        <v>894.62</v>
      </c>
      <c r="I61" s="127">
        <v>894.62</v>
      </c>
      <c r="J61" s="127">
        <v>166.86</v>
      </c>
      <c r="K61" s="131"/>
      <c r="L61" s="48">
        <f t="shared" si="4"/>
        <v>18.651494489280367</v>
      </c>
    </row>
    <row r="62" spans="2:12">
      <c r="B62" s="7"/>
      <c r="C62" s="17"/>
      <c r="D62" s="7"/>
      <c r="E62" s="7">
        <v>3234</v>
      </c>
      <c r="F62" s="21" t="s">
        <v>100</v>
      </c>
      <c r="G62" s="126">
        <v>4680.45</v>
      </c>
      <c r="H62" s="126">
        <v>9476.08</v>
      </c>
      <c r="I62" s="126">
        <v>9476.08</v>
      </c>
      <c r="J62" s="126">
        <v>4708.57</v>
      </c>
      <c r="K62" s="48">
        <f t="shared" si="3"/>
        <v>100.60079693191895</v>
      </c>
      <c r="L62" s="48">
        <f t="shared" si="4"/>
        <v>49.689006424597508</v>
      </c>
    </row>
    <row r="63" spans="2:12">
      <c r="B63" s="7"/>
      <c r="C63" s="17"/>
      <c r="D63" s="7"/>
      <c r="E63" s="7">
        <v>3236</v>
      </c>
      <c r="F63" s="21" t="s">
        <v>101</v>
      </c>
      <c r="G63" s="125"/>
      <c r="H63" s="126">
        <v>1440</v>
      </c>
      <c r="I63" s="126">
        <v>1440</v>
      </c>
      <c r="J63" s="132"/>
      <c r="K63" s="130"/>
      <c r="L63" s="48">
        <f t="shared" si="4"/>
        <v>0</v>
      </c>
    </row>
    <row r="64" spans="2:12">
      <c r="B64" s="7"/>
      <c r="C64" s="17"/>
      <c r="D64" s="7"/>
      <c r="E64" s="7">
        <v>3237</v>
      </c>
      <c r="F64" s="21" t="s">
        <v>102</v>
      </c>
      <c r="G64" s="127">
        <v>364.02</v>
      </c>
      <c r="H64" s="127">
        <v>667.37</v>
      </c>
      <c r="I64" s="127">
        <v>667.37</v>
      </c>
      <c r="J64" s="126">
        <v>1245.74</v>
      </c>
      <c r="K64" s="48">
        <f t="shared" si="3"/>
        <v>342.21746057908911</v>
      </c>
      <c r="L64" s="48">
        <f t="shared" si="4"/>
        <v>186.66406940677584</v>
      </c>
    </row>
    <row r="65" spans="2:12">
      <c r="B65" s="7"/>
      <c r="C65" s="17"/>
      <c r="D65" s="7"/>
      <c r="E65" s="7">
        <v>3238</v>
      </c>
      <c r="F65" s="21" t="s">
        <v>103</v>
      </c>
      <c r="G65" s="126">
        <v>1295.26</v>
      </c>
      <c r="H65" s="126">
        <v>2700</v>
      </c>
      <c r="I65" s="126">
        <v>2700</v>
      </c>
      <c r="J65" s="126">
        <v>2940.78</v>
      </c>
      <c r="K65" s="131"/>
      <c r="L65" s="48">
        <f t="shared" si="4"/>
        <v>108.91777777777779</v>
      </c>
    </row>
    <row r="66" spans="2:12">
      <c r="B66" s="7"/>
      <c r="C66" s="17"/>
      <c r="D66" s="7"/>
      <c r="E66" s="7">
        <v>3239</v>
      </c>
      <c r="F66" s="21" t="s">
        <v>104</v>
      </c>
      <c r="G66" s="127">
        <v>898.66</v>
      </c>
      <c r="H66" s="126">
        <v>1513</v>
      </c>
      <c r="I66" s="126">
        <v>1513</v>
      </c>
      <c r="J66" s="127">
        <v>550</v>
      </c>
      <c r="K66" s="48">
        <f t="shared" si="3"/>
        <v>61.202234437940938</v>
      </c>
      <c r="L66" s="48">
        <f t="shared" si="4"/>
        <v>36.351619299405158</v>
      </c>
    </row>
    <row r="67" spans="2:12">
      <c r="B67" s="7"/>
      <c r="C67" s="17"/>
      <c r="D67" s="7">
        <v>329</v>
      </c>
      <c r="E67" s="7"/>
      <c r="F67" s="21" t="s">
        <v>105</v>
      </c>
      <c r="G67" s="125">
        <f>SUM(G68:G73)</f>
        <v>444.20000000000005</v>
      </c>
      <c r="H67" s="125">
        <f>SUM(H68:H73)</f>
        <v>835</v>
      </c>
      <c r="I67" s="125">
        <f>SUM(I68:I73)</f>
        <v>835</v>
      </c>
      <c r="J67" s="125">
        <f>SUM(J68:J73)</f>
        <v>306.25</v>
      </c>
      <c r="K67" s="48">
        <f t="shared" si="3"/>
        <v>68.944169293111202</v>
      </c>
      <c r="L67" s="48">
        <f t="shared" si="4"/>
        <v>36.676646706586823</v>
      </c>
    </row>
    <row r="68" spans="2:12">
      <c r="B68" s="7"/>
      <c r="C68" s="17"/>
      <c r="D68" s="7"/>
      <c r="E68" s="7">
        <v>3292</v>
      </c>
      <c r="F68" s="21" t="s">
        <v>106</v>
      </c>
      <c r="G68" s="125"/>
      <c r="H68" s="125"/>
      <c r="I68" s="125"/>
      <c r="J68" s="48"/>
      <c r="K68" s="48"/>
      <c r="L68" s="48"/>
    </row>
    <row r="69" spans="2:12">
      <c r="B69" s="7"/>
      <c r="C69" s="17"/>
      <c r="D69" s="7"/>
      <c r="E69" s="7">
        <v>3293</v>
      </c>
      <c r="F69" s="21" t="s">
        <v>107</v>
      </c>
      <c r="G69" s="127">
        <v>92.35</v>
      </c>
      <c r="H69" s="127">
        <v>265</v>
      </c>
      <c r="I69" s="127">
        <v>265</v>
      </c>
      <c r="J69" s="132"/>
      <c r="K69" s="130"/>
      <c r="L69" s="48">
        <f t="shared" si="4"/>
        <v>0</v>
      </c>
    </row>
    <row r="70" spans="2:12">
      <c r="B70" s="7"/>
      <c r="C70" s="17"/>
      <c r="D70" s="7"/>
      <c r="E70" s="7">
        <v>3294</v>
      </c>
      <c r="F70" s="21" t="s">
        <v>108</v>
      </c>
      <c r="G70" s="125"/>
      <c r="H70" s="127">
        <v>180</v>
      </c>
      <c r="I70" s="127">
        <v>180</v>
      </c>
      <c r="J70" s="127">
        <v>100</v>
      </c>
      <c r="K70" s="48"/>
      <c r="L70" s="48">
        <f t="shared" si="4"/>
        <v>55.555555555555557</v>
      </c>
    </row>
    <row r="71" spans="2:12">
      <c r="B71" s="7"/>
      <c r="C71" s="17"/>
      <c r="D71" s="7"/>
      <c r="E71" s="7">
        <v>3295</v>
      </c>
      <c r="F71" s="21" t="s">
        <v>109</v>
      </c>
      <c r="G71" s="125"/>
      <c r="H71" s="125"/>
      <c r="I71" s="125"/>
      <c r="J71" s="48"/>
      <c r="K71" s="48"/>
      <c r="L71" s="48"/>
    </row>
    <row r="72" spans="2:12">
      <c r="B72" s="7"/>
      <c r="C72" s="17"/>
      <c r="D72" s="7"/>
      <c r="E72" s="7">
        <v>3296</v>
      </c>
      <c r="F72" s="21" t="s">
        <v>110</v>
      </c>
      <c r="G72" s="40"/>
      <c r="H72" s="40"/>
      <c r="I72" s="40"/>
      <c r="J72" s="48"/>
      <c r="K72" s="48"/>
      <c r="L72" s="48"/>
    </row>
    <row r="73" spans="2:12">
      <c r="B73" s="7"/>
      <c r="C73" s="17"/>
      <c r="D73" s="7"/>
      <c r="E73" s="7">
        <v>3299</v>
      </c>
      <c r="F73" s="21" t="s">
        <v>105</v>
      </c>
      <c r="G73" s="127">
        <v>351.85</v>
      </c>
      <c r="H73" s="127">
        <v>390</v>
      </c>
      <c r="I73" s="127">
        <v>390</v>
      </c>
      <c r="J73" s="127">
        <v>206.25</v>
      </c>
      <c r="K73" s="48">
        <f t="shared" ref="K73:K91" si="5">SUM(J73/G73)*100</f>
        <v>58.618729572260911</v>
      </c>
      <c r="L73" s="48">
        <f t="shared" ref="L73:L91" si="6">SUM(J73/I73)*100</f>
        <v>52.884615384615387</v>
      </c>
    </row>
    <row r="74" spans="2:12">
      <c r="B74" s="7"/>
      <c r="C74" s="42">
        <v>34</v>
      </c>
      <c r="D74" s="7"/>
      <c r="E74" s="7"/>
      <c r="F74" s="21" t="s">
        <v>111</v>
      </c>
      <c r="G74" s="129">
        <v>56.18</v>
      </c>
      <c r="H74" s="129">
        <v>125.27</v>
      </c>
      <c r="I74" s="129">
        <v>125.27</v>
      </c>
      <c r="J74" s="49">
        <v>60.66</v>
      </c>
      <c r="K74" s="48">
        <f t="shared" si="5"/>
        <v>107.97436810252759</v>
      </c>
      <c r="L74" s="48">
        <f t="shared" si="6"/>
        <v>48.423405444240444</v>
      </c>
    </row>
    <row r="75" spans="2:12">
      <c r="B75" s="7"/>
      <c r="C75" s="17"/>
      <c r="D75" s="7">
        <v>343</v>
      </c>
      <c r="E75" s="7"/>
      <c r="F75" s="21" t="s">
        <v>112</v>
      </c>
      <c r="G75" s="127">
        <v>56.18</v>
      </c>
      <c r="H75" s="127">
        <v>125.27</v>
      </c>
      <c r="I75" s="127">
        <v>125.27</v>
      </c>
      <c r="J75" s="48">
        <v>60.66</v>
      </c>
      <c r="K75" s="48">
        <f t="shared" si="5"/>
        <v>107.97436810252759</v>
      </c>
      <c r="L75" s="48">
        <f t="shared" si="6"/>
        <v>48.423405444240444</v>
      </c>
    </row>
    <row r="76" spans="2:12">
      <c r="B76" s="7"/>
      <c r="C76" s="17"/>
      <c r="D76" s="7"/>
      <c r="E76" s="7">
        <v>3431</v>
      </c>
      <c r="F76" s="21" t="s">
        <v>113</v>
      </c>
      <c r="G76" s="127">
        <v>52.52</v>
      </c>
      <c r="H76" s="127">
        <v>112</v>
      </c>
      <c r="I76" s="127">
        <v>112</v>
      </c>
      <c r="J76" s="127">
        <v>56.27</v>
      </c>
      <c r="K76" s="48">
        <f t="shared" si="5"/>
        <v>107.14013709063215</v>
      </c>
      <c r="L76" s="48">
        <f t="shared" si="6"/>
        <v>50.241071428571423</v>
      </c>
    </row>
    <row r="77" spans="2:12">
      <c r="B77" s="7"/>
      <c r="C77" s="17"/>
      <c r="D77" s="7"/>
      <c r="E77" s="7">
        <v>3433</v>
      </c>
      <c r="F77" s="21" t="s">
        <v>114</v>
      </c>
      <c r="G77" s="127">
        <v>3.66</v>
      </c>
      <c r="H77" s="127">
        <v>13.27</v>
      </c>
      <c r="I77" s="127">
        <v>13.27</v>
      </c>
      <c r="J77" s="127">
        <v>4.3899999999999997</v>
      </c>
      <c r="K77" s="48">
        <f t="shared" si="5"/>
        <v>119.94535519125682</v>
      </c>
      <c r="L77" s="48">
        <f t="shared" si="6"/>
        <v>33.082140165787486</v>
      </c>
    </row>
    <row r="78" spans="2:12" ht="25.5">
      <c r="B78" s="7"/>
      <c r="C78" s="42">
        <v>37</v>
      </c>
      <c r="D78" s="7"/>
      <c r="E78" s="7"/>
      <c r="F78" s="21" t="s">
        <v>115</v>
      </c>
      <c r="G78" s="125"/>
      <c r="H78" s="125"/>
      <c r="I78" s="125"/>
      <c r="J78" s="48"/>
      <c r="K78" s="48" t="e">
        <f t="shared" si="5"/>
        <v>#DIV/0!</v>
      </c>
      <c r="L78" s="48" t="e">
        <f t="shared" si="6"/>
        <v>#DIV/0!</v>
      </c>
    </row>
    <row r="79" spans="2:12" ht="25.5">
      <c r="B79" s="7"/>
      <c r="C79" s="17"/>
      <c r="D79" s="7">
        <v>372</v>
      </c>
      <c r="E79" s="7"/>
      <c r="F79" s="21" t="s">
        <v>116</v>
      </c>
      <c r="G79" s="40"/>
      <c r="H79" s="40"/>
      <c r="I79" s="40"/>
      <c r="J79" s="48"/>
      <c r="K79" s="48" t="e">
        <f t="shared" si="5"/>
        <v>#DIV/0!</v>
      </c>
      <c r="L79" s="48" t="e">
        <f t="shared" si="6"/>
        <v>#DIV/0!</v>
      </c>
    </row>
    <row r="80" spans="2:12">
      <c r="B80" s="7"/>
      <c r="C80" s="17"/>
      <c r="D80" s="7"/>
      <c r="E80" s="7">
        <v>3722</v>
      </c>
      <c r="F80" s="21" t="s">
        <v>117</v>
      </c>
      <c r="G80" s="40"/>
      <c r="H80" s="40"/>
      <c r="I80" s="40"/>
      <c r="J80" s="48"/>
      <c r="K80" s="48" t="e">
        <f t="shared" si="5"/>
        <v>#DIV/0!</v>
      </c>
      <c r="L80" s="48" t="e">
        <f t="shared" si="6"/>
        <v>#DIV/0!</v>
      </c>
    </row>
    <row r="81" spans="2:12" ht="24" customHeight="1">
      <c r="B81" s="7"/>
      <c r="C81" s="42">
        <v>38</v>
      </c>
      <c r="D81" s="7"/>
      <c r="E81" s="7"/>
      <c r="F81" s="21" t="s">
        <v>118</v>
      </c>
      <c r="G81" s="40">
        <v>108</v>
      </c>
      <c r="H81" s="48"/>
      <c r="I81" s="48"/>
      <c r="J81" s="48"/>
      <c r="K81" s="48">
        <f t="shared" si="5"/>
        <v>0</v>
      </c>
      <c r="L81" s="48" t="e">
        <f t="shared" si="6"/>
        <v>#DIV/0!</v>
      </c>
    </row>
    <row r="82" spans="2:12">
      <c r="B82" s="7"/>
      <c r="C82" s="17"/>
      <c r="D82" s="7">
        <v>381</v>
      </c>
      <c r="E82" s="7"/>
      <c r="F82" s="21" t="s">
        <v>118</v>
      </c>
      <c r="G82" s="40">
        <v>108</v>
      </c>
      <c r="H82" s="48"/>
      <c r="I82" s="48"/>
      <c r="J82" s="48"/>
      <c r="K82" s="48">
        <f t="shared" si="5"/>
        <v>0</v>
      </c>
      <c r="L82" s="48" t="e">
        <f t="shared" si="6"/>
        <v>#DIV/0!</v>
      </c>
    </row>
    <row r="83" spans="2:12">
      <c r="B83" s="7"/>
      <c r="C83" s="17"/>
      <c r="D83" s="8"/>
      <c r="E83" s="8">
        <v>3812</v>
      </c>
      <c r="F83" s="42" t="s">
        <v>119</v>
      </c>
      <c r="G83" s="40">
        <v>108</v>
      </c>
      <c r="H83" s="48"/>
      <c r="I83" s="48"/>
      <c r="J83" s="48"/>
      <c r="K83" s="48">
        <f t="shared" si="5"/>
        <v>0</v>
      </c>
      <c r="L83" s="48" t="e">
        <f t="shared" si="6"/>
        <v>#DIV/0!</v>
      </c>
    </row>
    <row r="84" spans="2:12">
      <c r="B84" s="7"/>
      <c r="C84" s="7"/>
      <c r="D84" s="8"/>
      <c r="E84" s="8"/>
      <c r="F84" s="8"/>
      <c r="G84" s="40"/>
      <c r="H84" s="40"/>
      <c r="I84" s="40"/>
      <c r="J84" s="46"/>
      <c r="K84" s="48" t="e">
        <f t="shared" si="5"/>
        <v>#DIV/0!</v>
      </c>
      <c r="L84" s="48" t="e">
        <f t="shared" si="6"/>
        <v>#DIV/0!</v>
      </c>
    </row>
    <row r="85" spans="2:12">
      <c r="B85" s="9">
        <v>4</v>
      </c>
      <c r="C85" s="10">
        <v>4</v>
      </c>
      <c r="D85" s="10"/>
      <c r="E85" s="10"/>
      <c r="F85" s="15" t="s">
        <v>5</v>
      </c>
      <c r="G85" s="40"/>
      <c r="H85" s="129">
        <v>705.54</v>
      </c>
      <c r="I85" s="129">
        <v>705.54</v>
      </c>
      <c r="J85" s="46"/>
      <c r="K85" s="48" t="e">
        <f t="shared" si="5"/>
        <v>#DIV/0!</v>
      </c>
      <c r="L85" s="48">
        <f t="shared" si="6"/>
        <v>0</v>
      </c>
    </row>
    <row r="86" spans="2:12" ht="22.5" customHeight="1">
      <c r="B86" s="11"/>
      <c r="C86" s="11">
        <v>42</v>
      </c>
      <c r="D86" s="11"/>
      <c r="E86" s="11"/>
      <c r="F86" s="16" t="s">
        <v>120</v>
      </c>
      <c r="G86" s="40"/>
      <c r="H86" s="129">
        <v>705.54</v>
      </c>
      <c r="I86" s="129">
        <v>705.54</v>
      </c>
      <c r="J86" s="46"/>
      <c r="K86" s="48" t="e">
        <f t="shared" si="5"/>
        <v>#DIV/0!</v>
      </c>
      <c r="L86" s="48">
        <f t="shared" si="6"/>
        <v>0</v>
      </c>
    </row>
    <row r="87" spans="2:12" ht="22.5" customHeight="1">
      <c r="B87" s="11"/>
      <c r="C87" s="11"/>
      <c r="D87" s="11">
        <v>422</v>
      </c>
      <c r="E87" s="11"/>
      <c r="F87" s="16" t="s">
        <v>121</v>
      </c>
      <c r="G87" s="40"/>
      <c r="H87" s="40"/>
      <c r="I87" s="40"/>
      <c r="J87" s="46"/>
      <c r="K87" s="48" t="e">
        <f t="shared" si="5"/>
        <v>#DIV/0!</v>
      </c>
      <c r="L87" s="48" t="e">
        <f t="shared" si="6"/>
        <v>#DIV/0!</v>
      </c>
    </row>
    <row r="88" spans="2:12" ht="22.5" customHeight="1">
      <c r="B88" s="11"/>
      <c r="C88" s="11"/>
      <c r="D88" s="11"/>
      <c r="E88" s="11">
        <v>4221</v>
      </c>
      <c r="F88" s="16" t="s">
        <v>122</v>
      </c>
      <c r="G88" s="40"/>
      <c r="H88" s="40"/>
      <c r="I88" s="40"/>
      <c r="J88" s="46"/>
      <c r="K88" s="48" t="e">
        <f t="shared" si="5"/>
        <v>#DIV/0!</v>
      </c>
      <c r="L88" s="48" t="e">
        <f t="shared" si="6"/>
        <v>#DIV/0!</v>
      </c>
    </row>
    <row r="89" spans="2:12" ht="22.5" customHeight="1">
      <c r="B89" s="11"/>
      <c r="C89" s="11"/>
      <c r="D89" s="11"/>
      <c r="E89" s="11">
        <v>4222</v>
      </c>
      <c r="F89" s="16" t="s">
        <v>123</v>
      </c>
      <c r="G89" s="40"/>
      <c r="H89" s="127">
        <v>105.54</v>
      </c>
      <c r="I89" s="127">
        <v>105.54</v>
      </c>
      <c r="J89" s="46"/>
      <c r="K89" s="48" t="e">
        <f t="shared" si="5"/>
        <v>#DIV/0!</v>
      </c>
      <c r="L89" s="48">
        <f t="shared" si="6"/>
        <v>0</v>
      </c>
    </row>
    <row r="90" spans="2:12" ht="28.5" customHeight="1">
      <c r="B90" s="11"/>
      <c r="C90" s="11"/>
      <c r="D90" s="11">
        <v>424</v>
      </c>
      <c r="E90" s="11"/>
      <c r="F90" s="16" t="s">
        <v>124</v>
      </c>
      <c r="G90" s="40"/>
      <c r="H90" s="40"/>
      <c r="I90" s="40"/>
      <c r="J90" s="46"/>
      <c r="K90" s="48" t="e">
        <f t="shared" si="5"/>
        <v>#DIV/0!</v>
      </c>
      <c r="L90" s="48" t="e">
        <f t="shared" si="6"/>
        <v>#DIV/0!</v>
      </c>
    </row>
    <row r="91" spans="2:12">
      <c r="B91" s="11"/>
      <c r="C91" s="11" t="s">
        <v>15</v>
      </c>
      <c r="D91" s="7"/>
      <c r="E91" s="7">
        <v>4241</v>
      </c>
      <c r="F91" s="7" t="s">
        <v>125</v>
      </c>
      <c r="G91" s="40"/>
      <c r="H91" s="40">
        <v>600</v>
      </c>
      <c r="I91" s="40">
        <v>600</v>
      </c>
      <c r="J91" s="46"/>
      <c r="K91" s="48" t="e">
        <f t="shared" si="5"/>
        <v>#DIV/0!</v>
      </c>
      <c r="L91" s="48">
        <f t="shared" si="6"/>
        <v>0</v>
      </c>
    </row>
    <row r="92" spans="2:12" ht="4.5" customHeight="1">
      <c r="J92" s="50"/>
      <c r="K92" s="50"/>
      <c r="L92" s="50"/>
    </row>
    <row r="94" spans="2:12"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spans="2:12"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</row>
    <row r="96" spans="2:12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</row>
  </sheetData>
  <mergeCells count="12">
    <mergeCell ref="B1:L1"/>
    <mergeCell ref="B2:L2"/>
    <mergeCell ref="B4:L4"/>
    <mergeCell ref="B6:L6"/>
    <mergeCell ref="B36:F36"/>
    <mergeCell ref="B9:F9"/>
    <mergeCell ref="B35:F35"/>
    <mergeCell ref="B8:F8"/>
    <mergeCell ref="B7:L7"/>
    <mergeCell ref="B5:L5"/>
    <mergeCell ref="B34:L34"/>
    <mergeCell ref="B3:L3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42"/>
  <sheetViews>
    <sheetView topLeftCell="A7" workbookViewId="0">
      <selection activeCell="H16" sqref="H16"/>
    </sheetView>
  </sheetViews>
  <sheetFormatPr defaultRowHeight="15"/>
  <cols>
    <col min="2" max="2" width="37.7109375" customWidth="1"/>
    <col min="3" max="5" width="25.28515625" customWidth="1"/>
    <col min="6" max="6" width="26.85546875" customWidth="1"/>
    <col min="7" max="8" width="15.7109375" customWidth="1"/>
  </cols>
  <sheetData>
    <row r="1" spans="2:8" ht="18">
      <c r="B1" s="2"/>
      <c r="C1" s="2"/>
      <c r="D1" s="2"/>
      <c r="E1" s="2"/>
      <c r="F1" s="3"/>
      <c r="G1" s="3"/>
      <c r="H1" s="3"/>
    </row>
    <row r="2" spans="2:8" ht="15.75" customHeight="1">
      <c r="B2" s="190" t="s">
        <v>40</v>
      </c>
      <c r="C2" s="190"/>
      <c r="D2" s="190"/>
      <c r="E2" s="190"/>
      <c r="F2" s="190"/>
      <c r="G2" s="190"/>
      <c r="H2" s="190"/>
    </row>
    <row r="3" spans="2:8" ht="18">
      <c r="B3" s="38"/>
      <c r="C3" s="38"/>
      <c r="D3" s="38"/>
      <c r="E3" s="38"/>
      <c r="F3" s="39"/>
      <c r="G3" s="39"/>
      <c r="H3" s="39"/>
    </row>
    <row r="4" spans="2:8" ht="33.75" customHeight="1">
      <c r="B4" s="27" t="s">
        <v>6</v>
      </c>
      <c r="C4" s="27" t="s">
        <v>65</v>
      </c>
      <c r="D4" s="27" t="s">
        <v>59</v>
      </c>
      <c r="E4" s="27" t="s">
        <v>60</v>
      </c>
      <c r="F4" s="27" t="s">
        <v>61</v>
      </c>
      <c r="G4" s="27" t="s">
        <v>23</v>
      </c>
      <c r="H4" s="27" t="s">
        <v>52</v>
      </c>
    </row>
    <row r="5" spans="2:8">
      <c r="B5" s="27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37</v>
      </c>
      <c r="H5" s="29" t="s">
        <v>38</v>
      </c>
    </row>
    <row r="6" spans="2:8">
      <c r="B6" s="6" t="s">
        <v>49</v>
      </c>
      <c r="C6" s="135">
        <v>382285.92</v>
      </c>
      <c r="D6" s="135">
        <v>1067746.96</v>
      </c>
      <c r="E6" s="135">
        <v>1067746.96</v>
      </c>
      <c r="F6" s="135">
        <v>450723.18</v>
      </c>
      <c r="G6" s="41">
        <f t="shared" ref="G6:G18" si="0">SUM(F6/C6)*100</f>
        <v>117.90211368496124</v>
      </c>
      <c r="H6" s="41">
        <f t="shared" ref="H6:H18" si="1">SUM(F6/E6)*100</f>
        <v>42.212546313407437</v>
      </c>
    </row>
    <row r="7" spans="2:8">
      <c r="B7" s="6" t="s">
        <v>17</v>
      </c>
      <c r="C7" s="126">
        <v>3629.75</v>
      </c>
      <c r="D7" s="126">
        <v>17810.919999999998</v>
      </c>
      <c r="E7" s="126">
        <v>17810.919999999998</v>
      </c>
      <c r="F7" s="126">
        <v>13482.11</v>
      </c>
      <c r="G7" s="41">
        <f t="shared" si="0"/>
        <v>371.43356980508304</v>
      </c>
      <c r="H7" s="41">
        <f t="shared" si="1"/>
        <v>75.695752942576817</v>
      </c>
    </row>
    <row r="8" spans="2:8">
      <c r="B8" s="19" t="s">
        <v>18</v>
      </c>
      <c r="C8" s="126">
        <v>3629.75</v>
      </c>
      <c r="D8" s="126">
        <v>17810.919999999998</v>
      </c>
      <c r="E8" s="126">
        <v>17810.919999999998</v>
      </c>
      <c r="F8" s="126">
        <v>13482.11</v>
      </c>
      <c r="G8" s="41">
        <f t="shared" si="0"/>
        <v>371.43356980508304</v>
      </c>
      <c r="H8" s="41">
        <f t="shared" si="1"/>
        <v>75.695752942576817</v>
      </c>
    </row>
    <row r="9" spans="2:8">
      <c r="B9" s="6" t="s">
        <v>20</v>
      </c>
      <c r="C9" s="127">
        <v>896.51</v>
      </c>
      <c r="D9" s="126">
        <v>1700</v>
      </c>
      <c r="E9" s="126">
        <v>1700</v>
      </c>
      <c r="F9" s="127">
        <v>734.45</v>
      </c>
      <c r="G9" s="41">
        <f t="shared" si="0"/>
        <v>81.923235658274876</v>
      </c>
      <c r="H9" s="41">
        <f t="shared" si="1"/>
        <v>43.202941176470588</v>
      </c>
    </row>
    <row r="10" spans="2:8">
      <c r="B10" s="20" t="s">
        <v>132</v>
      </c>
      <c r="C10" s="127">
        <v>896.51</v>
      </c>
      <c r="D10" s="126">
        <v>1700</v>
      </c>
      <c r="E10" s="126">
        <v>1700</v>
      </c>
      <c r="F10" s="127">
        <v>734.45</v>
      </c>
      <c r="G10" s="41">
        <f t="shared" si="0"/>
        <v>81.923235658274876</v>
      </c>
      <c r="H10" s="41">
        <f t="shared" si="1"/>
        <v>43.202941176470588</v>
      </c>
    </row>
    <row r="11" spans="2:8">
      <c r="B11" s="6" t="s">
        <v>133</v>
      </c>
      <c r="C11" s="126">
        <v>22615.83</v>
      </c>
      <c r="D11" s="126">
        <v>58000</v>
      </c>
      <c r="E11" s="126">
        <v>58000</v>
      </c>
      <c r="F11" s="126">
        <v>27881.98</v>
      </c>
      <c r="G11" s="41">
        <f t="shared" si="0"/>
        <v>123.2852387022718</v>
      </c>
      <c r="H11" s="41">
        <f t="shared" si="1"/>
        <v>48.072379310344829</v>
      </c>
    </row>
    <row r="12" spans="2:8">
      <c r="B12" s="20" t="s">
        <v>134</v>
      </c>
      <c r="C12" s="126">
        <v>22615.83</v>
      </c>
      <c r="D12" s="126">
        <v>58000</v>
      </c>
      <c r="E12" s="126">
        <v>58000</v>
      </c>
      <c r="F12" s="126">
        <v>27881.98</v>
      </c>
      <c r="G12" s="41">
        <f t="shared" si="0"/>
        <v>123.2852387022718</v>
      </c>
      <c r="H12" s="41">
        <f t="shared" si="1"/>
        <v>48.072379310344829</v>
      </c>
    </row>
    <row r="13" spans="2:8">
      <c r="B13" s="6" t="s">
        <v>135</v>
      </c>
      <c r="C13" s="126">
        <v>355107.29</v>
      </c>
      <c r="D13" s="126">
        <v>990130.5</v>
      </c>
      <c r="E13" s="126">
        <v>990130.5</v>
      </c>
      <c r="F13" s="126">
        <v>408610.94</v>
      </c>
      <c r="G13" s="41">
        <f t="shared" si="0"/>
        <v>115.06689710594227</v>
      </c>
      <c r="H13" s="41">
        <f t="shared" si="1"/>
        <v>41.26839239877976</v>
      </c>
    </row>
    <row r="14" spans="2:8">
      <c r="B14" s="71" t="s">
        <v>136</v>
      </c>
      <c r="C14" s="126">
        <v>2642.76</v>
      </c>
      <c r="D14" s="126">
        <v>14097.68</v>
      </c>
      <c r="E14" s="126">
        <v>14097.68</v>
      </c>
      <c r="F14" s="126">
        <v>1498.21</v>
      </c>
      <c r="G14" s="41">
        <f t="shared" si="0"/>
        <v>56.691110808397283</v>
      </c>
      <c r="H14" s="41">
        <f t="shared" si="1"/>
        <v>10.627351450735157</v>
      </c>
    </row>
    <row r="15" spans="2:8">
      <c r="B15" s="20" t="s">
        <v>137</v>
      </c>
      <c r="C15" s="126">
        <v>352109.08</v>
      </c>
      <c r="D15" s="126">
        <v>976032.82</v>
      </c>
      <c r="E15" s="126">
        <v>976032.82</v>
      </c>
      <c r="F15" s="126">
        <v>407091.24</v>
      </c>
      <c r="G15" s="41">
        <f t="shared" si="0"/>
        <v>115.6150929138209</v>
      </c>
      <c r="H15" s="41">
        <f t="shared" si="1"/>
        <v>41.708765490078505</v>
      </c>
    </row>
    <row r="16" spans="2:8">
      <c r="B16" s="20" t="s">
        <v>204</v>
      </c>
      <c r="C16" s="127">
        <v>355.45</v>
      </c>
      <c r="D16" s="132"/>
      <c r="E16" s="132"/>
      <c r="F16" s="127">
        <v>21.49</v>
      </c>
      <c r="G16" s="41">
        <f t="shared" si="0"/>
        <v>6.0458573639049096</v>
      </c>
      <c r="H16" s="41"/>
    </row>
    <row r="17" spans="2:8" ht="25.5">
      <c r="B17" s="6" t="s">
        <v>138</v>
      </c>
      <c r="C17" s="127">
        <v>36.54</v>
      </c>
      <c r="D17" s="127">
        <v>105.54</v>
      </c>
      <c r="E17" s="127">
        <v>105.54</v>
      </c>
      <c r="F17" s="127">
        <v>13.7</v>
      </c>
      <c r="G17" s="41">
        <f t="shared" si="0"/>
        <v>37.493158182813353</v>
      </c>
      <c r="H17" s="41">
        <f t="shared" si="1"/>
        <v>12.980860337312865</v>
      </c>
    </row>
    <row r="18" spans="2:8" ht="25.5">
      <c r="B18" s="71" t="s">
        <v>139</v>
      </c>
      <c r="C18" s="127">
        <v>36.54</v>
      </c>
      <c r="D18" s="127">
        <v>105.54</v>
      </c>
      <c r="E18" s="127">
        <v>105.54</v>
      </c>
      <c r="F18" s="127">
        <v>13.7</v>
      </c>
      <c r="G18" s="41">
        <f t="shared" si="0"/>
        <v>37.493158182813353</v>
      </c>
      <c r="H18" s="41">
        <f t="shared" si="1"/>
        <v>12.980860337312865</v>
      </c>
    </row>
    <row r="19" spans="2:8">
      <c r="B19" s="20"/>
      <c r="C19" s="40"/>
      <c r="D19" s="40"/>
      <c r="E19" s="70"/>
      <c r="F19" s="41"/>
      <c r="G19" s="41"/>
      <c r="H19" s="41"/>
    </row>
    <row r="20" spans="2:8" ht="15.75" customHeight="1">
      <c r="B20" s="6" t="s">
        <v>50</v>
      </c>
      <c r="C20" s="135">
        <v>385099.47</v>
      </c>
      <c r="D20" s="135">
        <v>1069124.3799999999</v>
      </c>
      <c r="E20" s="135">
        <v>1069124.3799999999</v>
      </c>
      <c r="F20" s="135">
        <v>519318.62</v>
      </c>
      <c r="G20" s="41">
        <f t="shared" ref="G20:G30" si="2">SUM(F20/C20)*100</f>
        <v>134.85311210633449</v>
      </c>
      <c r="H20" s="41">
        <f t="shared" ref="H20:H30" si="3">SUM(F20/E20)*100</f>
        <v>48.574200506025313</v>
      </c>
    </row>
    <row r="21" spans="2:8" ht="15.75" customHeight="1">
      <c r="B21" s="6" t="s">
        <v>17</v>
      </c>
      <c r="C21" s="126">
        <v>5151.3900000000003</v>
      </c>
      <c r="D21" s="126">
        <v>17810.919999999998</v>
      </c>
      <c r="E21" s="126">
        <v>17810.919999999998</v>
      </c>
      <c r="F21" s="126">
        <v>11558.34</v>
      </c>
      <c r="G21" s="41">
        <f t="shared" si="2"/>
        <v>224.37322742017201</v>
      </c>
      <c r="H21" s="41">
        <f t="shared" si="3"/>
        <v>64.894682587985358</v>
      </c>
    </row>
    <row r="22" spans="2:8">
      <c r="B22" s="19" t="s">
        <v>18</v>
      </c>
      <c r="C22" s="126">
        <v>5151.3900000000003</v>
      </c>
      <c r="D22" s="126">
        <v>17810.919999999998</v>
      </c>
      <c r="E22" s="126">
        <v>17810.919999999998</v>
      </c>
      <c r="F22" s="126">
        <v>11558.34</v>
      </c>
      <c r="G22" s="41">
        <f t="shared" si="2"/>
        <v>224.37322742017201</v>
      </c>
      <c r="H22" s="41">
        <f t="shared" si="3"/>
        <v>64.894682587985358</v>
      </c>
    </row>
    <row r="23" spans="2:8">
      <c r="B23" s="6" t="s">
        <v>20</v>
      </c>
      <c r="C23" s="127">
        <v>236.09</v>
      </c>
      <c r="D23" s="126">
        <v>2992.77</v>
      </c>
      <c r="E23" s="126">
        <v>2992.77</v>
      </c>
      <c r="F23" s="127">
        <v>82.59</v>
      </c>
      <c r="G23" s="41">
        <f t="shared" si="2"/>
        <v>34.982421957727986</v>
      </c>
      <c r="H23" s="41">
        <f t="shared" si="3"/>
        <v>2.7596507583275693</v>
      </c>
    </row>
    <row r="24" spans="2:8">
      <c r="B24" s="20" t="s">
        <v>132</v>
      </c>
      <c r="C24" s="127">
        <v>165.86</v>
      </c>
      <c r="D24" s="126">
        <v>1700</v>
      </c>
      <c r="E24" s="126">
        <v>1700</v>
      </c>
      <c r="F24" s="127">
        <v>82.59</v>
      </c>
      <c r="G24" s="41">
        <f t="shared" si="2"/>
        <v>49.795007837935607</v>
      </c>
      <c r="H24" s="41">
        <f t="shared" si="3"/>
        <v>4.8582352941176472</v>
      </c>
    </row>
    <row r="25" spans="2:8">
      <c r="B25" s="20" t="s">
        <v>140</v>
      </c>
      <c r="C25" s="127">
        <v>70.23</v>
      </c>
      <c r="D25" s="126">
        <v>1292.77</v>
      </c>
      <c r="E25" s="126">
        <v>1292.77</v>
      </c>
      <c r="F25" s="41"/>
      <c r="G25" s="41">
        <f t="shared" si="2"/>
        <v>0</v>
      </c>
      <c r="H25" s="41">
        <f t="shared" si="3"/>
        <v>0</v>
      </c>
    </row>
    <row r="26" spans="2:8">
      <c r="B26" s="6" t="s">
        <v>133</v>
      </c>
      <c r="C26" s="126">
        <v>25229.53</v>
      </c>
      <c r="D26" s="126">
        <v>58000</v>
      </c>
      <c r="E26" s="126">
        <v>58000</v>
      </c>
      <c r="F26" s="126">
        <v>30918.7</v>
      </c>
      <c r="G26" s="41">
        <f t="shared" si="2"/>
        <v>122.54964717931726</v>
      </c>
      <c r="H26" s="41">
        <f t="shared" si="3"/>
        <v>53.308103448275865</v>
      </c>
    </row>
    <row r="27" spans="2:8">
      <c r="B27" s="20" t="s">
        <v>134</v>
      </c>
      <c r="C27" s="126">
        <v>25229.53</v>
      </c>
      <c r="D27" s="126">
        <v>58000</v>
      </c>
      <c r="E27" s="126">
        <v>58000</v>
      </c>
      <c r="F27" s="126">
        <v>30918.7</v>
      </c>
      <c r="G27" s="41">
        <f t="shared" si="2"/>
        <v>122.54964717931726</v>
      </c>
      <c r="H27" s="41">
        <f t="shared" si="3"/>
        <v>53.308103448275865</v>
      </c>
    </row>
    <row r="28" spans="2:8">
      <c r="B28" s="6" t="s">
        <v>135</v>
      </c>
      <c r="C28" s="126">
        <v>354482.46</v>
      </c>
      <c r="D28" s="126">
        <v>990130.5</v>
      </c>
      <c r="E28" s="126">
        <v>990130.5</v>
      </c>
      <c r="F28" s="126">
        <v>476758.99</v>
      </c>
      <c r="G28" s="41">
        <f t="shared" si="2"/>
        <v>134.49438090674499</v>
      </c>
      <c r="H28" s="41">
        <f t="shared" si="3"/>
        <v>48.15112654342029</v>
      </c>
    </row>
    <row r="29" spans="2:8">
      <c r="B29" s="71" t="s">
        <v>136</v>
      </c>
      <c r="C29" s="126">
        <v>1946.28</v>
      </c>
      <c r="D29" s="126">
        <v>14097.68</v>
      </c>
      <c r="E29" s="126">
        <v>14097.68</v>
      </c>
      <c r="F29" s="126">
        <v>2666.75</v>
      </c>
      <c r="G29" s="41">
        <f t="shared" si="2"/>
        <v>137.0177980557782</v>
      </c>
      <c r="H29" s="41">
        <f t="shared" si="3"/>
        <v>18.916233025575842</v>
      </c>
    </row>
    <row r="30" spans="2:8">
      <c r="B30" s="20" t="s">
        <v>137</v>
      </c>
      <c r="C30" s="126">
        <v>352153.78</v>
      </c>
      <c r="D30" s="126">
        <v>976032.82</v>
      </c>
      <c r="E30" s="126">
        <v>976032.82</v>
      </c>
      <c r="F30" s="126">
        <v>469882.41</v>
      </c>
      <c r="G30" s="41">
        <f t="shared" si="2"/>
        <v>133.43102834222026</v>
      </c>
      <c r="H30" s="41">
        <f t="shared" si="3"/>
        <v>48.142070673402145</v>
      </c>
    </row>
    <row r="31" spans="2:8">
      <c r="B31" s="20" t="s">
        <v>205</v>
      </c>
      <c r="C31" s="127">
        <v>382.4</v>
      </c>
      <c r="D31" s="132"/>
      <c r="E31" s="132"/>
      <c r="F31" s="126">
        <v>4209.83</v>
      </c>
      <c r="G31" s="41">
        <f t="shared" ref="G31:G36" si="4">SUM(F31/C31)*100</f>
        <v>1100.8969665271968</v>
      </c>
      <c r="H31" s="41" t="e">
        <f t="shared" ref="H31:H36" si="5">SUM(F31/E31)*100</f>
        <v>#DIV/0!</v>
      </c>
    </row>
    <row r="32" spans="2:8" ht="25.5">
      <c r="B32" s="6" t="s">
        <v>138</v>
      </c>
      <c r="C32" s="40"/>
      <c r="D32" s="127">
        <v>190.19</v>
      </c>
      <c r="E32" s="127">
        <v>190.19</v>
      </c>
      <c r="F32" s="41"/>
      <c r="G32" s="41" t="e">
        <f t="shared" si="4"/>
        <v>#DIV/0!</v>
      </c>
      <c r="H32" s="41">
        <f t="shared" si="5"/>
        <v>0</v>
      </c>
    </row>
    <row r="33" spans="2:11" ht="25.5">
      <c r="B33" s="71" t="s">
        <v>207</v>
      </c>
      <c r="C33" s="40"/>
      <c r="D33" s="127">
        <v>105.54</v>
      </c>
      <c r="E33" s="127">
        <v>105.54</v>
      </c>
      <c r="F33" s="41"/>
      <c r="G33" s="41" t="e">
        <f t="shared" si="4"/>
        <v>#DIV/0!</v>
      </c>
      <c r="H33" s="41">
        <f t="shared" si="5"/>
        <v>0</v>
      </c>
    </row>
    <row r="34" spans="2:11">
      <c r="B34" s="71" t="s">
        <v>141</v>
      </c>
      <c r="C34" s="40"/>
      <c r="D34" s="127">
        <v>105.54</v>
      </c>
      <c r="E34" s="127">
        <v>105.54</v>
      </c>
      <c r="F34" s="41"/>
      <c r="G34" s="41" t="e">
        <f t="shared" si="4"/>
        <v>#DIV/0!</v>
      </c>
      <c r="H34" s="41">
        <f t="shared" si="5"/>
        <v>0</v>
      </c>
    </row>
    <row r="35" spans="2:11" ht="25.5">
      <c r="B35" s="71" t="s">
        <v>206</v>
      </c>
      <c r="C35" s="40"/>
      <c r="D35" s="127">
        <v>84.65</v>
      </c>
      <c r="E35" s="127">
        <v>84.65</v>
      </c>
      <c r="F35" s="41"/>
      <c r="G35" s="41" t="e">
        <f t="shared" si="4"/>
        <v>#DIV/0!</v>
      </c>
      <c r="H35" s="41">
        <f t="shared" si="5"/>
        <v>0</v>
      </c>
    </row>
    <row r="36" spans="2:11" ht="25.5">
      <c r="B36" s="71" t="s">
        <v>208</v>
      </c>
      <c r="C36" s="40"/>
      <c r="D36" s="127">
        <v>84.65</v>
      </c>
      <c r="E36" s="127">
        <v>84.65</v>
      </c>
      <c r="F36" s="41"/>
      <c r="G36" s="41" t="e">
        <f t="shared" si="4"/>
        <v>#DIV/0!</v>
      </c>
      <c r="H36" s="41">
        <f t="shared" si="5"/>
        <v>0</v>
      </c>
    </row>
    <row r="37" spans="2:11">
      <c r="B37" s="136"/>
      <c r="C37" s="73"/>
      <c r="D37" s="137"/>
      <c r="E37" s="137"/>
      <c r="F37" s="75"/>
      <c r="G37" s="75"/>
      <c r="H37" s="75"/>
    </row>
    <row r="38" spans="2:11" ht="15" customHeight="1">
      <c r="B38" s="72"/>
      <c r="C38" s="73"/>
      <c r="D38" s="73"/>
      <c r="E38" s="74"/>
      <c r="F38" s="75"/>
      <c r="G38" s="75"/>
      <c r="H38" s="75"/>
      <c r="I38" s="26"/>
      <c r="J38" s="26"/>
      <c r="K38" s="26"/>
    </row>
    <row r="39" spans="2:11">
      <c r="I39" s="26"/>
      <c r="J39" s="26"/>
      <c r="K39" s="26"/>
    </row>
    <row r="40" spans="2:11"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2:11">
      <c r="B41" s="26"/>
      <c r="C41" s="26"/>
      <c r="D41" s="26"/>
      <c r="E41" s="26"/>
      <c r="F41" s="26"/>
      <c r="G41" s="26"/>
      <c r="H41" s="26"/>
    </row>
    <row r="42" spans="2:11">
      <c r="B42" s="26"/>
      <c r="C42" s="26"/>
      <c r="D42" s="26"/>
      <c r="E42" s="26"/>
      <c r="F42" s="26"/>
      <c r="G42" s="26"/>
      <c r="H42" s="26"/>
    </row>
  </sheetData>
  <mergeCells count="1">
    <mergeCell ref="B2:H2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13"/>
  <sheetViews>
    <sheetView workbookViewId="0">
      <selection activeCell="G6" sqref="G6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14"/>
      <c r="C1" s="14"/>
      <c r="D1" s="14"/>
      <c r="E1" s="14"/>
      <c r="F1" s="3"/>
      <c r="G1" s="3"/>
      <c r="H1" s="3"/>
    </row>
    <row r="2" spans="2:8" ht="15.75" customHeight="1">
      <c r="B2" s="190" t="s">
        <v>41</v>
      </c>
      <c r="C2" s="190"/>
      <c r="D2" s="190"/>
      <c r="E2" s="190"/>
      <c r="F2" s="190"/>
      <c r="G2" s="190"/>
      <c r="H2" s="190"/>
    </row>
    <row r="3" spans="2:8" ht="18">
      <c r="B3" s="38"/>
      <c r="C3" s="38"/>
      <c r="D3" s="38"/>
      <c r="E3" s="38"/>
      <c r="F3" s="39"/>
      <c r="G3" s="39"/>
      <c r="H3" s="39"/>
    </row>
    <row r="4" spans="2:8" ht="25.5">
      <c r="B4" s="27" t="s">
        <v>6</v>
      </c>
      <c r="C4" s="27" t="s">
        <v>63</v>
      </c>
      <c r="D4" s="27" t="s">
        <v>59</v>
      </c>
      <c r="E4" s="27" t="s">
        <v>60</v>
      </c>
      <c r="F4" s="27" t="s">
        <v>64</v>
      </c>
      <c r="G4" s="27" t="s">
        <v>23</v>
      </c>
      <c r="H4" s="27" t="s">
        <v>52</v>
      </c>
    </row>
    <row r="5" spans="2:8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37</v>
      </c>
      <c r="H5" s="29" t="s">
        <v>38</v>
      </c>
    </row>
    <row r="6" spans="2:8" ht="15.75" customHeight="1">
      <c r="B6" s="6" t="s">
        <v>50</v>
      </c>
      <c r="C6" s="135">
        <v>385099.47</v>
      </c>
      <c r="D6" s="135">
        <v>1069124.3799999999</v>
      </c>
      <c r="E6" s="135">
        <v>1069124.3799999999</v>
      </c>
      <c r="F6" s="135">
        <v>519318.62</v>
      </c>
      <c r="G6" s="41">
        <f t="shared" ref="G6:G9" si="0">SUM(F6/C6)*100</f>
        <v>134.85311210633449</v>
      </c>
      <c r="H6" s="41">
        <f t="shared" ref="H6:H9" si="1">SUM(F6/E6)*100</f>
        <v>48.574200506025313</v>
      </c>
    </row>
    <row r="7" spans="2:8" ht="15.75" customHeight="1">
      <c r="B7" s="6" t="s">
        <v>142</v>
      </c>
      <c r="C7" s="135">
        <v>385099.47</v>
      </c>
      <c r="D7" s="135">
        <v>1069124.3799999999</v>
      </c>
      <c r="E7" s="135">
        <v>1069124.3799999999</v>
      </c>
      <c r="F7" s="135">
        <v>519318.62</v>
      </c>
      <c r="G7" s="41">
        <f t="shared" si="0"/>
        <v>134.85311210633449</v>
      </c>
      <c r="H7" s="41">
        <f t="shared" si="1"/>
        <v>48.574200506025313</v>
      </c>
    </row>
    <row r="8" spans="2:8">
      <c r="B8" s="76" t="s">
        <v>143</v>
      </c>
      <c r="C8" s="139">
        <v>385054.27</v>
      </c>
      <c r="D8" s="139">
        <v>1068858.93</v>
      </c>
      <c r="E8" s="139">
        <v>1068858.93</v>
      </c>
      <c r="F8" s="139">
        <v>519318.62</v>
      </c>
      <c r="G8" s="41">
        <f t="shared" si="0"/>
        <v>134.86894198056808</v>
      </c>
      <c r="H8" s="41">
        <f t="shared" si="1"/>
        <v>48.586263858037846</v>
      </c>
    </row>
    <row r="9" spans="2:8" ht="26.25">
      <c r="B9" s="77" t="s">
        <v>144</v>
      </c>
      <c r="C9" s="139">
        <v>45.2</v>
      </c>
      <c r="D9" s="139">
        <v>265.45</v>
      </c>
      <c r="E9" s="139">
        <v>265.45</v>
      </c>
      <c r="F9" s="139"/>
      <c r="G9" s="41">
        <f t="shared" si="0"/>
        <v>0</v>
      </c>
      <c r="H9" s="41">
        <f t="shared" si="1"/>
        <v>0</v>
      </c>
    </row>
    <row r="10" spans="2:8">
      <c r="B10" s="69"/>
    </row>
    <row r="11" spans="2:8">
      <c r="B11" s="26"/>
      <c r="C11" s="26"/>
      <c r="D11" s="26"/>
      <c r="E11" s="26"/>
      <c r="F11" s="26"/>
      <c r="G11" s="26"/>
      <c r="H11" s="26"/>
    </row>
    <row r="12" spans="2:8">
      <c r="B12" s="26"/>
      <c r="C12" s="26"/>
      <c r="D12" s="26"/>
      <c r="E12" s="26"/>
      <c r="F12" s="26"/>
      <c r="G12" s="26"/>
      <c r="H12" s="26"/>
    </row>
    <row r="13" spans="2:8">
      <c r="B13" s="26"/>
      <c r="C13" s="26"/>
      <c r="D13" s="26"/>
      <c r="E13" s="26"/>
      <c r="F13" s="26"/>
      <c r="G13" s="26"/>
      <c r="H13" s="2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22"/>
  <sheetViews>
    <sheetView workbookViewId="0">
      <selection activeCell="J10" sqref="J10"/>
    </sheetView>
  </sheetViews>
  <sheetFormatPr defaultRowHeight="1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>
      <c r="B1" s="2"/>
      <c r="C1" s="2"/>
      <c r="D1" s="14"/>
      <c r="E1" s="2"/>
      <c r="F1" s="2"/>
      <c r="G1" s="2"/>
      <c r="H1" s="2"/>
      <c r="I1" s="2"/>
      <c r="J1" s="2"/>
      <c r="K1" s="2"/>
      <c r="L1" s="14"/>
    </row>
    <row r="2" spans="2:12" ht="15.75" customHeight="1">
      <c r="B2" s="190" t="s">
        <v>10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2:12" ht="18">
      <c r="B3" s="38"/>
      <c r="C3" s="38"/>
      <c r="D3" s="38"/>
      <c r="E3" s="38"/>
      <c r="F3" s="38"/>
      <c r="G3" s="38"/>
      <c r="H3" s="38"/>
      <c r="I3" s="38"/>
      <c r="J3" s="39"/>
      <c r="K3" s="39"/>
      <c r="L3" s="39"/>
    </row>
    <row r="4" spans="2:12" ht="18" customHeight="1">
      <c r="B4" s="190" t="s">
        <v>54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</row>
    <row r="5" spans="2:12" ht="15.75" customHeight="1">
      <c r="B5" s="190" t="s">
        <v>42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</row>
    <row r="6" spans="2:12" ht="18">
      <c r="B6" s="38"/>
      <c r="C6" s="38"/>
      <c r="D6" s="38"/>
      <c r="E6" s="38"/>
      <c r="F6" s="38"/>
      <c r="G6" s="38"/>
      <c r="H6" s="38"/>
      <c r="I6" s="38"/>
      <c r="J6" s="39"/>
      <c r="K6" s="39"/>
      <c r="L6" s="39"/>
    </row>
    <row r="7" spans="2:12" ht="25.5" customHeight="1">
      <c r="B7" s="194" t="s">
        <v>6</v>
      </c>
      <c r="C7" s="195"/>
      <c r="D7" s="195"/>
      <c r="E7" s="195"/>
      <c r="F7" s="196"/>
      <c r="G7" s="30" t="s">
        <v>65</v>
      </c>
      <c r="H7" s="30" t="s">
        <v>59</v>
      </c>
      <c r="I7" s="30" t="s">
        <v>60</v>
      </c>
      <c r="J7" s="30" t="s">
        <v>61</v>
      </c>
      <c r="K7" s="30" t="s">
        <v>23</v>
      </c>
      <c r="L7" s="30" t="s">
        <v>52</v>
      </c>
    </row>
    <row r="8" spans="2:12">
      <c r="B8" s="194">
        <v>1</v>
      </c>
      <c r="C8" s="195"/>
      <c r="D8" s="195"/>
      <c r="E8" s="195"/>
      <c r="F8" s="196"/>
      <c r="G8" s="31">
        <v>2</v>
      </c>
      <c r="H8" s="31">
        <v>3</v>
      </c>
      <c r="I8" s="31">
        <v>4</v>
      </c>
      <c r="J8" s="31">
        <v>5</v>
      </c>
      <c r="K8" s="31" t="s">
        <v>37</v>
      </c>
      <c r="L8" s="31" t="s">
        <v>38</v>
      </c>
    </row>
    <row r="9" spans="2:12" ht="25.5">
      <c r="B9" s="6">
        <v>8</v>
      </c>
      <c r="C9" s="6"/>
      <c r="D9" s="6"/>
      <c r="E9" s="6"/>
      <c r="F9" s="6" t="s">
        <v>7</v>
      </c>
      <c r="G9" s="4"/>
      <c r="H9" s="4"/>
      <c r="I9" s="4"/>
      <c r="J9" s="25"/>
      <c r="K9" s="25"/>
      <c r="L9" s="25"/>
    </row>
    <row r="10" spans="2:12">
      <c r="B10" s="6"/>
      <c r="C10" s="11">
        <v>84</v>
      </c>
      <c r="D10" s="11"/>
      <c r="E10" s="11"/>
      <c r="F10" s="11" t="s">
        <v>12</v>
      </c>
      <c r="G10" s="4"/>
      <c r="H10" s="4"/>
      <c r="I10" s="4"/>
      <c r="J10" s="25"/>
      <c r="K10" s="25"/>
      <c r="L10" s="25"/>
    </row>
    <row r="11" spans="2:12" ht="51">
      <c r="B11" s="7"/>
      <c r="C11" s="7"/>
      <c r="D11" s="7">
        <v>841</v>
      </c>
      <c r="E11" s="7"/>
      <c r="F11" s="21" t="s">
        <v>43</v>
      </c>
      <c r="G11" s="4"/>
      <c r="H11" s="4"/>
      <c r="I11" s="4"/>
      <c r="J11" s="25"/>
      <c r="K11" s="25"/>
      <c r="L11" s="25"/>
    </row>
    <row r="12" spans="2:12" ht="25.5">
      <c r="B12" s="7"/>
      <c r="C12" s="7"/>
      <c r="D12" s="7"/>
      <c r="E12" s="7">
        <v>8413</v>
      </c>
      <c r="F12" s="21" t="s">
        <v>44</v>
      </c>
      <c r="G12" s="4"/>
      <c r="H12" s="4"/>
      <c r="I12" s="4"/>
      <c r="J12" s="25"/>
      <c r="K12" s="25"/>
      <c r="L12" s="25"/>
    </row>
    <row r="13" spans="2:12">
      <c r="B13" s="7"/>
      <c r="C13" s="7"/>
      <c r="D13" s="7"/>
      <c r="E13" s="8" t="s">
        <v>19</v>
      </c>
      <c r="F13" s="13"/>
      <c r="G13" s="4"/>
      <c r="H13" s="4"/>
      <c r="I13" s="4"/>
      <c r="J13" s="25"/>
      <c r="K13" s="25"/>
      <c r="L13" s="25"/>
    </row>
    <row r="14" spans="2:12" ht="25.5">
      <c r="B14" s="9">
        <v>5</v>
      </c>
      <c r="C14" s="10"/>
      <c r="D14" s="10"/>
      <c r="E14" s="10"/>
      <c r="F14" s="15" t="s">
        <v>8</v>
      </c>
      <c r="G14" s="4"/>
      <c r="H14" s="4"/>
      <c r="I14" s="4"/>
      <c r="J14" s="25"/>
      <c r="K14" s="25"/>
      <c r="L14" s="25"/>
    </row>
    <row r="15" spans="2:12" ht="25.5">
      <c r="B15" s="11"/>
      <c r="C15" s="11">
        <v>54</v>
      </c>
      <c r="D15" s="11"/>
      <c r="E15" s="11"/>
      <c r="F15" s="16" t="s">
        <v>13</v>
      </c>
      <c r="G15" s="4"/>
      <c r="H15" s="4"/>
      <c r="I15" s="5"/>
      <c r="J15" s="25"/>
      <c r="K15" s="25"/>
      <c r="L15" s="25"/>
    </row>
    <row r="16" spans="2:12" ht="63.75">
      <c r="B16" s="11"/>
      <c r="C16" s="11"/>
      <c r="D16" s="11">
        <v>541</v>
      </c>
      <c r="E16" s="21"/>
      <c r="F16" s="21" t="s">
        <v>45</v>
      </c>
      <c r="G16" s="4"/>
      <c r="H16" s="4"/>
      <c r="I16" s="5"/>
      <c r="J16" s="25"/>
      <c r="K16" s="25"/>
      <c r="L16" s="25"/>
    </row>
    <row r="17" spans="2:12" ht="38.25">
      <c r="B17" s="11"/>
      <c r="C17" s="11"/>
      <c r="D17" s="11"/>
      <c r="E17" s="21">
        <v>5413</v>
      </c>
      <c r="F17" s="21" t="s">
        <v>46</v>
      </c>
      <c r="G17" s="4"/>
      <c r="H17" s="4"/>
      <c r="I17" s="5"/>
      <c r="J17" s="25"/>
      <c r="K17" s="25"/>
      <c r="L17" s="25"/>
    </row>
    <row r="18" spans="2:12">
      <c r="B18" s="12"/>
      <c r="C18" s="10"/>
      <c r="D18" s="10"/>
      <c r="E18" s="10"/>
      <c r="F18" s="15" t="s">
        <v>19</v>
      </c>
      <c r="G18" s="4"/>
      <c r="H18" s="4"/>
      <c r="I18" s="4"/>
      <c r="J18" s="25"/>
      <c r="K18" s="25"/>
      <c r="L18" s="25"/>
    </row>
    <row r="20" spans="2:12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2:12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2:12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19"/>
  <sheetViews>
    <sheetView workbookViewId="0">
      <selection activeCell="H6" sqref="H6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14"/>
      <c r="C1" s="14"/>
      <c r="D1" s="14"/>
      <c r="E1" s="14"/>
      <c r="F1" s="3"/>
      <c r="G1" s="3"/>
      <c r="H1" s="3"/>
    </row>
    <row r="2" spans="2:8" ht="15.75" customHeight="1">
      <c r="B2" s="190" t="s">
        <v>47</v>
      </c>
      <c r="C2" s="190"/>
      <c r="D2" s="190"/>
      <c r="E2" s="190"/>
      <c r="F2" s="190"/>
      <c r="G2" s="190"/>
      <c r="H2" s="190"/>
    </row>
    <row r="3" spans="2:8" ht="18">
      <c r="B3" s="38"/>
      <c r="C3" s="38"/>
      <c r="D3" s="38"/>
      <c r="E3" s="38"/>
      <c r="F3" s="39"/>
      <c r="G3" s="39"/>
      <c r="H3" s="39"/>
    </row>
    <row r="4" spans="2:8" ht="25.5">
      <c r="B4" s="27" t="s">
        <v>6</v>
      </c>
      <c r="C4" s="27" t="s">
        <v>65</v>
      </c>
      <c r="D4" s="27" t="s">
        <v>59</v>
      </c>
      <c r="E4" s="27" t="s">
        <v>60</v>
      </c>
      <c r="F4" s="27" t="s">
        <v>61</v>
      </c>
      <c r="G4" s="27" t="s">
        <v>23</v>
      </c>
      <c r="H4" s="27" t="s">
        <v>52</v>
      </c>
    </row>
    <row r="5" spans="2:8">
      <c r="B5" s="27">
        <v>1</v>
      </c>
      <c r="C5" s="27">
        <v>2</v>
      </c>
      <c r="D5" s="27">
        <v>3</v>
      </c>
      <c r="E5" s="27">
        <v>4</v>
      </c>
      <c r="F5" s="27">
        <v>5</v>
      </c>
      <c r="G5" s="27" t="s">
        <v>37</v>
      </c>
      <c r="H5" s="27" t="s">
        <v>38</v>
      </c>
    </row>
    <row r="6" spans="2:8">
      <c r="B6" s="6" t="s">
        <v>50</v>
      </c>
      <c r="C6" s="135">
        <f>SUM(C7+C9+C12+C14)</f>
        <v>385099.47000000003</v>
      </c>
      <c r="D6" s="135">
        <f>SUM(D7+D9+D12+D14)</f>
        <v>1068934.19</v>
      </c>
      <c r="E6" s="135">
        <f>SUM(E7+E9+E12+E14)</f>
        <v>1068934.19</v>
      </c>
      <c r="F6" s="135">
        <f>SUM(F7+F9+F12+F14)</f>
        <v>519318.62</v>
      </c>
      <c r="G6" s="141">
        <f t="shared" ref="G6:G16" si="0">SUM(F6/C6)*100</f>
        <v>134.85311210633449</v>
      </c>
      <c r="H6" s="141">
        <f t="shared" ref="H6:H16" si="1">SUM(F6/E6)*100</f>
        <v>48.582843065390215</v>
      </c>
    </row>
    <row r="7" spans="2:8">
      <c r="B7" s="6" t="s">
        <v>17</v>
      </c>
      <c r="C7" s="135">
        <v>5151.3900000000003</v>
      </c>
      <c r="D7" s="135">
        <v>17810.919999999998</v>
      </c>
      <c r="E7" s="135">
        <v>17810.919999999998</v>
      </c>
      <c r="F7" s="135">
        <v>11558.34</v>
      </c>
      <c r="G7" s="141">
        <f t="shared" si="0"/>
        <v>224.37322742017201</v>
      </c>
      <c r="H7" s="141">
        <f t="shared" si="1"/>
        <v>64.894682587985358</v>
      </c>
    </row>
    <row r="8" spans="2:8">
      <c r="B8" s="19" t="s">
        <v>18</v>
      </c>
      <c r="C8" s="139">
        <v>5151.3900000000003</v>
      </c>
      <c r="D8" s="139">
        <v>17810.919999999998</v>
      </c>
      <c r="E8" s="139">
        <v>17810.919999999998</v>
      </c>
      <c r="F8" s="139">
        <v>11558.34</v>
      </c>
      <c r="G8" s="41">
        <f t="shared" si="0"/>
        <v>224.37322742017201</v>
      </c>
      <c r="H8" s="41">
        <f t="shared" si="1"/>
        <v>64.894682587985358</v>
      </c>
    </row>
    <row r="9" spans="2:8">
      <c r="B9" s="6" t="s">
        <v>20</v>
      </c>
      <c r="C9" s="140">
        <v>236.09</v>
      </c>
      <c r="D9" s="140">
        <v>2992.77</v>
      </c>
      <c r="E9" s="140">
        <v>2992.77</v>
      </c>
      <c r="F9" s="140">
        <v>82.59</v>
      </c>
      <c r="G9" s="91">
        <f t="shared" si="0"/>
        <v>34.982421957727986</v>
      </c>
      <c r="H9" s="91">
        <f t="shared" si="1"/>
        <v>2.7596507583275693</v>
      </c>
    </row>
    <row r="10" spans="2:8">
      <c r="B10" s="20" t="s">
        <v>132</v>
      </c>
      <c r="C10" s="139">
        <v>165.86</v>
      </c>
      <c r="D10" s="139">
        <v>1700</v>
      </c>
      <c r="E10" s="139">
        <v>1700</v>
      </c>
      <c r="F10" s="139">
        <v>82.59</v>
      </c>
      <c r="G10" s="41">
        <f t="shared" si="0"/>
        <v>49.795007837935607</v>
      </c>
      <c r="H10" s="41">
        <f t="shared" si="1"/>
        <v>4.8582352941176472</v>
      </c>
    </row>
    <row r="11" spans="2:8">
      <c r="B11" s="20" t="s">
        <v>140</v>
      </c>
      <c r="C11" s="139">
        <v>70.23</v>
      </c>
      <c r="D11" s="139">
        <v>1292.77</v>
      </c>
      <c r="E11" s="139">
        <v>1292.77</v>
      </c>
      <c r="F11" s="139"/>
      <c r="G11" s="41">
        <f t="shared" si="0"/>
        <v>0</v>
      </c>
      <c r="H11" s="41">
        <f t="shared" si="1"/>
        <v>0</v>
      </c>
    </row>
    <row r="12" spans="2:8">
      <c r="B12" s="6" t="s">
        <v>133</v>
      </c>
      <c r="C12" s="135">
        <v>25229.53</v>
      </c>
      <c r="D12" s="135">
        <v>58000</v>
      </c>
      <c r="E12" s="135">
        <v>58000</v>
      </c>
      <c r="F12" s="135">
        <v>30918.7</v>
      </c>
      <c r="G12" s="141">
        <f t="shared" si="0"/>
        <v>122.54964717931726</v>
      </c>
      <c r="H12" s="141">
        <f t="shared" si="1"/>
        <v>53.308103448275865</v>
      </c>
    </row>
    <row r="13" spans="2:8">
      <c r="B13" s="20" t="s">
        <v>134</v>
      </c>
      <c r="C13" s="139">
        <v>25229.53</v>
      </c>
      <c r="D13" s="139">
        <v>58000</v>
      </c>
      <c r="E13" s="139">
        <v>58000</v>
      </c>
      <c r="F13" s="139">
        <v>30918.7</v>
      </c>
      <c r="G13" s="41">
        <f t="shared" si="0"/>
        <v>122.54964717931726</v>
      </c>
      <c r="H13" s="41">
        <f t="shared" si="1"/>
        <v>53.308103448275865</v>
      </c>
    </row>
    <row r="14" spans="2:8">
      <c r="B14" s="6" t="s">
        <v>135</v>
      </c>
      <c r="C14" s="140">
        <v>354482.46</v>
      </c>
      <c r="D14" s="140">
        <v>990130.5</v>
      </c>
      <c r="E14" s="140">
        <v>990130.5</v>
      </c>
      <c r="F14" s="140">
        <v>476758.99</v>
      </c>
      <c r="G14" s="91">
        <f t="shared" si="0"/>
        <v>134.49438090674499</v>
      </c>
      <c r="H14" s="91">
        <f t="shared" si="1"/>
        <v>48.15112654342029</v>
      </c>
    </row>
    <row r="15" spans="2:8">
      <c r="B15" s="71" t="s">
        <v>136</v>
      </c>
      <c r="C15" s="139">
        <v>1946.28</v>
      </c>
      <c r="D15" s="139">
        <v>14097.68</v>
      </c>
      <c r="E15" s="139">
        <v>14097.68</v>
      </c>
      <c r="F15" s="139">
        <v>2666.75</v>
      </c>
      <c r="G15" s="41">
        <f t="shared" si="0"/>
        <v>137.0177980557782</v>
      </c>
      <c r="H15" s="41">
        <f t="shared" si="1"/>
        <v>18.916233025575842</v>
      </c>
    </row>
    <row r="16" spans="2:8">
      <c r="B16" s="20" t="s">
        <v>137</v>
      </c>
      <c r="C16" s="139">
        <v>352153.78</v>
      </c>
      <c r="D16" s="139">
        <v>976032.82</v>
      </c>
      <c r="E16" s="139">
        <v>976032.82</v>
      </c>
      <c r="F16" s="139">
        <v>469882.41</v>
      </c>
      <c r="G16" s="41">
        <f t="shared" si="0"/>
        <v>133.43102834222026</v>
      </c>
      <c r="H16" s="41">
        <f t="shared" si="1"/>
        <v>48.142070673402145</v>
      </c>
    </row>
    <row r="17" spans="2:8" ht="15.75" customHeight="1">
      <c r="B17" s="20" t="s">
        <v>205</v>
      </c>
      <c r="C17" s="139">
        <v>382.4</v>
      </c>
      <c r="D17" s="139"/>
      <c r="E17" s="139"/>
      <c r="F17" s="139">
        <v>4209.83</v>
      </c>
      <c r="G17" s="41">
        <f>SUM(F17/C17)*100</f>
        <v>1100.8969665271968</v>
      </c>
      <c r="H17" s="41"/>
    </row>
    <row r="19" spans="2:8">
      <c r="B19" s="34"/>
      <c r="C19" s="34"/>
      <c r="D19" s="34"/>
      <c r="E19" s="34"/>
      <c r="F19" s="34"/>
      <c r="G19" s="34"/>
      <c r="H19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I11"/>
  <sheetViews>
    <sheetView workbookViewId="0">
      <selection activeCell="H15" sqref="H15"/>
    </sheetView>
  </sheetViews>
  <sheetFormatPr defaultRowHeight="15"/>
  <cols>
    <col min="4" max="4" width="7" customWidth="1"/>
    <col min="5" max="5" width="25.140625" customWidth="1"/>
    <col min="6" max="7" width="25.28515625" customWidth="1"/>
    <col min="8" max="8" width="24.28515625" customWidth="1"/>
    <col min="9" max="9" width="15.7109375" customWidth="1"/>
  </cols>
  <sheetData>
    <row r="2" spans="1:9" ht="15.75">
      <c r="B2" s="173" t="s">
        <v>9</v>
      </c>
      <c r="C2" s="173"/>
      <c r="D2" s="173"/>
      <c r="E2" s="173"/>
      <c r="F2" s="173"/>
      <c r="G2" s="173"/>
      <c r="H2" s="173"/>
      <c r="I2" s="173"/>
    </row>
    <row r="3" spans="1:9" ht="15.75">
      <c r="A3" s="103"/>
      <c r="B3" s="205" t="s">
        <v>194</v>
      </c>
      <c r="C3" s="205"/>
      <c r="D3" s="205"/>
      <c r="E3" s="205"/>
      <c r="F3" s="205"/>
      <c r="G3" s="205"/>
      <c r="H3" s="205"/>
      <c r="I3" s="205"/>
    </row>
    <row r="4" spans="1:9" ht="15.75">
      <c r="A4" s="103"/>
      <c r="B4" s="104"/>
      <c r="C4" s="104"/>
      <c r="D4" s="104"/>
      <c r="E4" s="104"/>
      <c r="F4" s="104"/>
      <c r="G4" s="104"/>
      <c r="H4" s="104"/>
      <c r="I4" s="104"/>
    </row>
    <row r="5" spans="1:9" ht="25.5">
      <c r="B5" s="206" t="s">
        <v>6</v>
      </c>
      <c r="C5" s="207"/>
      <c r="D5" s="207"/>
      <c r="E5" s="208"/>
      <c r="F5" s="105" t="s">
        <v>59</v>
      </c>
      <c r="G5" s="105" t="s">
        <v>60</v>
      </c>
      <c r="H5" s="105" t="s">
        <v>64</v>
      </c>
      <c r="I5" s="105" t="s">
        <v>52</v>
      </c>
    </row>
    <row r="6" spans="1:9">
      <c r="A6" s="32"/>
      <c r="B6" s="209">
        <v>1</v>
      </c>
      <c r="C6" s="210"/>
      <c r="D6" s="210"/>
      <c r="E6" s="211"/>
      <c r="F6" s="106">
        <v>2</v>
      </c>
      <c r="G6" s="106">
        <v>3</v>
      </c>
      <c r="H6" s="106">
        <v>4</v>
      </c>
      <c r="I6" s="106" t="s">
        <v>48</v>
      </c>
    </row>
    <row r="7" spans="1:9" ht="25.5">
      <c r="B7" s="198">
        <v>1008011</v>
      </c>
      <c r="C7" s="198"/>
      <c r="D7" s="198"/>
      <c r="E7" s="107" t="s">
        <v>195</v>
      </c>
      <c r="F7" s="109">
        <v>25229.53</v>
      </c>
      <c r="G7" s="109">
        <v>58000</v>
      </c>
      <c r="H7" s="109">
        <v>30918.7</v>
      </c>
      <c r="I7" s="40">
        <f>SUM(H7/G7)*100</f>
        <v>53.308103448275865</v>
      </c>
    </row>
    <row r="8" spans="1:9" ht="25.5">
      <c r="B8" s="198" t="s">
        <v>196</v>
      </c>
      <c r="C8" s="198"/>
      <c r="D8" s="198"/>
      <c r="E8" s="107" t="s">
        <v>197</v>
      </c>
      <c r="F8" s="109">
        <v>25229.53</v>
      </c>
      <c r="G8" s="109">
        <v>58000</v>
      </c>
      <c r="H8" s="109">
        <v>30918.7</v>
      </c>
      <c r="I8" s="40">
        <f>SUM(H8/G8)*100</f>
        <v>53.308103448275865</v>
      </c>
    </row>
    <row r="9" spans="1:9">
      <c r="B9" s="198">
        <v>3</v>
      </c>
      <c r="C9" s="198"/>
      <c r="D9" s="198"/>
      <c r="E9" s="107" t="s">
        <v>3</v>
      </c>
      <c r="F9" s="109">
        <v>25229.53</v>
      </c>
      <c r="G9" s="109">
        <v>58000</v>
      </c>
      <c r="H9" s="109">
        <v>30918.7</v>
      </c>
      <c r="I9" s="40">
        <f>SUM(H9/G9)*100</f>
        <v>53.308103448275865</v>
      </c>
    </row>
    <row r="10" spans="1:9" ht="30">
      <c r="B10" s="199">
        <v>4</v>
      </c>
      <c r="C10" s="200"/>
      <c r="D10" s="201"/>
      <c r="E10" s="108" t="s">
        <v>198</v>
      </c>
      <c r="F10" s="110"/>
      <c r="G10" s="110"/>
      <c r="H10" s="110"/>
      <c r="I10" s="109" t="e">
        <f>SUM(H10/G10)*100</f>
        <v>#DIV/0!</v>
      </c>
    </row>
    <row r="11" spans="1:9">
      <c r="B11" s="202"/>
      <c r="C11" s="203"/>
      <c r="D11" s="204"/>
      <c r="E11" s="25"/>
      <c r="F11" s="25"/>
      <c r="G11" s="25"/>
      <c r="H11" s="25"/>
      <c r="I11" s="25"/>
    </row>
  </sheetData>
  <mergeCells count="9">
    <mergeCell ref="B9:D9"/>
    <mergeCell ref="B10:D10"/>
    <mergeCell ref="B11:D11"/>
    <mergeCell ref="B2:I2"/>
    <mergeCell ref="B3:I3"/>
    <mergeCell ref="B5:E5"/>
    <mergeCell ref="B6:E6"/>
    <mergeCell ref="B7:D7"/>
    <mergeCell ref="B8:D8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5"/>
  <sheetViews>
    <sheetView topLeftCell="A71" workbookViewId="0">
      <selection activeCell="I85" sqref="I85"/>
    </sheetView>
  </sheetViews>
  <sheetFormatPr defaultRowHeight="15"/>
  <cols>
    <col min="2" max="2" width="80" customWidth="1"/>
    <col min="3" max="3" width="0.140625" customWidth="1"/>
    <col min="4" max="4" width="25.42578125" hidden="1" customWidth="1"/>
    <col min="5" max="5" width="39" hidden="1" customWidth="1"/>
    <col min="6" max="8" width="24.28515625" customWidth="1"/>
    <col min="9" max="9" width="19.42578125" customWidth="1"/>
    <col min="10" max="10" width="24.28515625" customWidth="1"/>
  </cols>
  <sheetData>
    <row r="1" spans="1:10" ht="18">
      <c r="B1" s="2"/>
      <c r="C1" s="2"/>
      <c r="D1" s="2"/>
      <c r="E1" s="2"/>
      <c r="F1" s="2"/>
      <c r="G1" s="2"/>
      <c r="H1" s="2"/>
      <c r="I1" s="3"/>
      <c r="J1" s="3"/>
    </row>
    <row r="2" spans="1:10" ht="18" customHeight="1">
      <c r="B2" s="190" t="s">
        <v>9</v>
      </c>
      <c r="C2" s="190"/>
      <c r="D2" s="190"/>
      <c r="E2" s="190"/>
      <c r="F2" s="190"/>
      <c r="G2" s="190"/>
      <c r="H2" s="190"/>
      <c r="I2" s="190"/>
      <c r="J2" s="22"/>
    </row>
    <row r="3" spans="1:10" ht="18">
      <c r="B3" s="38"/>
      <c r="C3" s="38"/>
      <c r="D3" s="38"/>
      <c r="E3" s="38"/>
      <c r="F3" s="38"/>
      <c r="G3" s="38"/>
      <c r="H3" s="38"/>
      <c r="I3" s="39"/>
      <c r="J3" s="3"/>
    </row>
    <row r="4" spans="1:10" ht="15.75">
      <c r="B4" s="212" t="s">
        <v>56</v>
      </c>
      <c r="C4" s="212"/>
      <c r="D4" s="212"/>
      <c r="E4" s="212"/>
      <c r="F4" s="212"/>
      <c r="G4" s="212"/>
      <c r="H4" s="212"/>
      <c r="I4" s="212"/>
    </row>
    <row r="5" spans="1:10" ht="18">
      <c r="B5" s="38"/>
      <c r="C5" s="38"/>
      <c r="D5" s="38"/>
      <c r="E5" s="38"/>
      <c r="F5" s="38"/>
      <c r="G5" s="38"/>
      <c r="H5" s="38"/>
      <c r="I5" s="39"/>
    </row>
    <row r="6" spans="1:10" ht="25.5">
      <c r="B6" s="194" t="s">
        <v>6</v>
      </c>
      <c r="C6" s="195"/>
      <c r="D6" s="195"/>
      <c r="E6" s="196"/>
      <c r="F6" s="27" t="s">
        <v>59</v>
      </c>
      <c r="G6" s="27" t="s">
        <v>60</v>
      </c>
      <c r="H6" s="27" t="s">
        <v>64</v>
      </c>
      <c r="I6" s="27" t="s">
        <v>52</v>
      </c>
    </row>
    <row r="7" spans="1:10" s="32" customFormat="1" ht="11.25">
      <c r="B7" s="191">
        <v>1</v>
      </c>
      <c r="C7" s="192"/>
      <c r="D7" s="192"/>
      <c r="E7" s="193"/>
      <c r="F7" s="29">
        <v>2</v>
      </c>
      <c r="G7" s="29">
        <v>3</v>
      </c>
      <c r="H7" s="29">
        <v>4</v>
      </c>
      <c r="I7" s="29" t="s">
        <v>48</v>
      </c>
    </row>
    <row r="8" spans="1:10" ht="30" customHeight="1">
      <c r="A8" s="60"/>
      <c r="B8" s="53" t="s">
        <v>126</v>
      </c>
      <c r="C8" s="58"/>
      <c r="D8" s="59"/>
      <c r="E8" s="56"/>
      <c r="F8" s="92">
        <f>SUM(F9:F13)</f>
        <v>385099.47000000009</v>
      </c>
      <c r="G8" s="44">
        <f>SUM(G9:G13)</f>
        <v>1069199.6399999999</v>
      </c>
      <c r="H8" s="44">
        <f>SUM(H9:H13)</f>
        <v>519318.62000000005</v>
      </c>
      <c r="I8" s="40">
        <f t="shared" ref="I8:I23" si="0">SUM(H8/G8)*100</f>
        <v>48.570781411785745</v>
      </c>
    </row>
    <row r="9" spans="1:10" ht="18.75" customHeight="1">
      <c r="A9" s="60"/>
      <c r="B9" s="53" t="s">
        <v>145</v>
      </c>
      <c r="C9" s="58"/>
      <c r="D9" s="59"/>
      <c r="E9" s="56"/>
      <c r="F9" s="78">
        <f>SUM(F86+F91)</f>
        <v>5151.3899999999994</v>
      </c>
      <c r="G9" s="78">
        <f>SUM(G86+G91)</f>
        <v>17810.919999999998</v>
      </c>
      <c r="H9" s="78">
        <f>SUM(H86+H91)</f>
        <v>11558.34</v>
      </c>
      <c r="I9" s="40">
        <f t="shared" si="0"/>
        <v>64.894682587985358</v>
      </c>
    </row>
    <row r="10" spans="1:10" ht="18.75" customHeight="1">
      <c r="A10" s="60"/>
      <c r="B10" s="53" t="s">
        <v>146</v>
      </c>
      <c r="C10" s="58"/>
      <c r="D10" s="59"/>
      <c r="E10" s="56"/>
      <c r="F10" s="78">
        <f>SUM(F23)</f>
        <v>236.09000000000003</v>
      </c>
      <c r="G10" s="78">
        <f>SUM(G23)</f>
        <v>2992.77</v>
      </c>
      <c r="H10" s="78">
        <f>SUM(H23)</f>
        <v>82.59</v>
      </c>
      <c r="I10" s="40">
        <f t="shared" si="0"/>
        <v>2.7596507583275693</v>
      </c>
    </row>
    <row r="11" spans="1:10" ht="18.75" customHeight="1">
      <c r="A11" s="60"/>
      <c r="B11" s="53" t="s">
        <v>147</v>
      </c>
      <c r="C11" s="58"/>
      <c r="D11" s="59"/>
      <c r="E11" s="56"/>
      <c r="F11" s="78">
        <f>SUM(F39)</f>
        <v>25229.53</v>
      </c>
      <c r="G11" s="78">
        <f>SUM(G39)</f>
        <v>58000</v>
      </c>
      <c r="H11" s="78">
        <f>SUM(H39)</f>
        <v>30918.7</v>
      </c>
      <c r="I11" s="40">
        <f t="shared" si="0"/>
        <v>53.308103448275865</v>
      </c>
    </row>
    <row r="12" spans="1:10" ht="18.75" customHeight="1">
      <c r="A12" s="60"/>
      <c r="B12" s="53" t="s">
        <v>148</v>
      </c>
      <c r="C12" s="58"/>
      <c r="D12" s="59"/>
      <c r="E12" s="56"/>
      <c r="F12" s="78">
        <f>SUM(F16+F61+F95+F113)</f>
        <v>354482.46000000008</v>
      </c>
      <c r="G12" s="78">
        <f>SUM(G16+G61+G95+G113)</f>
        <v>990130.5</v>
      </c>
      <c r="H12" s="78">
        <f>SUM(H16+H61+H95+H113)</f>
        <v>476758.99000000005</v>
      </c>
      <c r="I12" s="40">
        <f t="shared" si="0"/>
        <v>48.15112654342029</v>
      </c>
    </row>
    <row r="13" spans="1:10" ht="18.75" customHeight="1">
      <c r="A13" s="60"/>
      <c r="B13" s="53" t="s">
        <v>149</v>
      </c>
      <c r="C13" s="58"/>
      <c r="D13" s="59"/>
      <c r="E13" s="56"/>
      <c r="F13" s="78">
        <v>0</v>
      </c>
      <c r="G13" s="157">
        <f>SUM(G14+G17)</f>
        <v>265.45</v>
      </c>
      <c r="H13" s="40">
        <v>0</v>
      </c>
      <c r="I13" s="40">
        <f t="shared" si="0"/>
        <v>0</v>
      </c>
    </row>
    <row r="14" spans="1:10" ht="15" customHeight="1">
      <c r="A14" s="60"/>
      <c r="B14" s="54" t="s">
        <v>131</v>
      </c>
      <c r="C14" s="58"/>
      <c r="D14" s="59"/>
      <c r="E14" s="57"/>
      <c r="F14" s="78"/>
      <c r="G14" s="40"/>
      <c r="H14" s="40"/>
      <c r="I14" s="40" t="e">
        <f t="shared" si="0"/>
        <v>#DIV/0!</v>
      </c>
    </row>
    <row r="15" spans="1:10" ht="15" customHeight="1">
      <c r="A15" s="60"/>
      <c r="B15" s="55" t="s">
        <v>209</v>
      </c>
      <c r="C15" s="58"/>
      <c r="D15" s="59"/>
      <c r="E15" s="57"/>
      <c r="F15" s="129">
        <v>45.2</v>
      </c>
      <c r="G15" s="129">
        <v>265.45</v>
      </c>
      <c r="H15" s="40"/>
      <c r="I15" s="40">
        <f t="shared" si="0"/>
        <v>0</v>
      </c>
    </row>
    <row r="16" spans="1:10" ht="15" customHeight="1">
      <c r="A16" s="60"/>
      <c r="B16" s="53" t="s">
        <v>155</v>
      </c>
      <c r="C16" s="58"/>
      <c r="D16" s="59"/>
      <c r="E16" s="56"/>
      <c r="F16" s="129">
        <v>45.2</v>
      </c>
      <c r="G16" s="129">
        <v>265.45</v>
      </c>
      <c r="H16" s="40"/>
      <c r="I16" s="40">
        <f t="shared" si="0"/>
        <v>0</v>
      </c>
    </row>
    <row r="17" spans="1:9" ht="15" customHeight="1">
      <c r="A17" s="60"/>
      <c r="B17" s="53" t="s">
        <v>212</v>
      </c>
      <c r="C17" s="58"/>
      <c r="D17" s="59"/>
      <c r="E17" s="56"/>
      <c r="F17" s="129">
        <v>45.2</v>
      </c>
      <c r="G17" s="129">
        <v>265.45</v>
      </c>
      <c r="H17" s="73"/>
      <c r="I17" s="40"/>
    </row>
    <row r="18" spans="1:9" ht="15" customHeight="1">
      <c r="A18" s="60"/>
      <c r="B18" s="53" t="s">
        <v>150</v>
      </c>
      <c r="C18" s="58"/>
      <c r="D18" s="59"/>
      <c r="E18" s="56"/>
      <c r="F18" s="129">
        <v>45.2</v>
      </c>
      <c r="G18" s="129">
        <v>265.45</v>
      </c>
      <c r="H18" s="129"/>
      <c r="I18" s="40">
        <f t="shared" si="0"/>
        <v>0</v>
      </c>
    </row>
    <row r="19" spans="1:9" ht="15" customHeight="1">
      <c r="A19" s="60"/>
      <c r="B19" s="84" t="s">
        <v>151</v>
      </c>
      <c r="C19" s="58"/>
      <c r="D19" s="59"/>
      <c r="E19" s="56"/>
      <c r="F19" s="127">
        <v>45.2</v>
      </c>
      <c r="G19" s="127">
        <v>139.36000000000001</v>
      </c>
      <c r="H19" s="129"/>
      <c r="I19" s="40">
        <f t="shared" si="0"/>
        <v>0</v>
      </c>
    </row>
    <row r="20" spans="1:9" ht="15" customHeight="1">
      <c r="A20" s="60"/>
      <c r="B20" s="84" t="s">
        <v>152</v>
      </c>
      <c r="C20" s="58"/>
      <c r="D20" s="59"/>
      <c r="E20" s="56"/>
      <c r="F20" s="142"/>
      <c r="G20" s="40">
        <v>126.09</v>
      </c>
      <c r="H20" s="40"/>
      <c r="I20" s="40">
        <f t="shared" si="0"/>
        <v>0</v>
      </c>
    </row>
    <row r="21" spans="1:9" ht="15" customHeight="1">
      <c r="A21" s="60"/>
      <c r="B21" s="54" t="s">
        <v>127</v>
      </c>
      <c r="C21" s="58"/>
      <c r="D21" s="59"/>
      <c r="E21" s="56"/>
      <c r="F21" s="78"/>
      <c r="G21" s="40"/>
      <c r="H21" s="40"/>
      <c r="I21" s="40" t="e">
        <f t="shared" si="0"/>
        <v>#DIV/0!</v>
      </c>
    </row>
    <row r="22" spans="1:9" ht="15" customHeight="1">
      <c r="A22" s="60"/>
      <c r="B22" s="55" t="s">
        <v>153</v>
      </c>
      <c r="C22" s="58"/>
      <c r="D22" s="59"/>
      <c r="E22" s="56"/>
      <c r="F22" s="78">
        <f>SUM(F23+F39+F61+F77)</f>
        <v>377471.20000000007</v>
      </c>
      <c r="G22" s="78">
        <f>SUM(G23+G39+G61+G77)</f>
        <v>1036950.24</v>
      </c>
      <c r="H22" s="78">
        <f>SUM(H23+H39+H61+H77)</f>
        <v>500883.7</v>
      </c>
      <c r="I22" s="40">
        <f t="shared" si="0"/>
        <v>48.303542511355225</v>
      </c>
    </row>
    <row r="23" spans="1:9" ht="15" customHeight="1">
      <c r="A23" s="60"/>
      <c r="B23" s="53" t="s">
        <v>211</v>
      </c>
      <c r="C23" s="58"/>
      <c r="D23" s="59"/>
      <c r="E23" s="56"/>
      <c r="F23" s="144">
        <f>SUM(F24+F34)</f>
        <v>236.09000000000003</v>
      </c>
      <c r="G23" s="144">
        <f>SUM(G24+G34)</f>
        <v>2992.77</v>
      </c>
      <c r="H23" s="144">
        <f>SUM(H24+H34)</f>
        <v>82.59</v>
      </c>
      <c r="I23" s="40">
        <f t="shared" si="0"/>
        <v>2.7596507583275693</v>
      </c>
    </row>
    <row r="24" spans="1:9" ht="21.75" customHeight="1">
      <c r="A24" s="60"/>
      <c r="B24" s="53" t="s">
        <v>210</v>
      </c>
      <c r="C24" s="58"/>
      <c r="D24" s="59"/>
      <c r="E24" s="61"/>
      <c r="F24" s="44">
        <v>165.86</v>
      </c>
      <c r="G24" s="92">
        <v>1700</v>
      </c>
      <c r="H24" s="44">
        <v>82.59</v>
      </c>
      <c r="I24" s="44">
        <f t="shared" ref="I24:I33" si="1">SUM(H24/G24)*100</f>
        <v>4.8582352941176472</v>
      </c>
    </row>
    <row r="25" spans="1:9" ht="15" customHeight="1">
      <c r="A25" s="60"/>
      <c r="B25" s="53" t="s">
        <v>150</v>
      </c>
      <c r="C25" s="58"/>
      <c r="D25" s="59"/>
      <c r="E25" s="61"/>
      <c r="F25" s="44">
        <f>SUM(F26:F31)</f>
        <v>162.19999999999999</v>
      </c>
      <c r="G25" s="44">
        <f>SUM(G26:G31)</f>
        <v>1686.73</v>
      </c>
      <c r="H25" s="44">
        <f>SUM(H26:H31)</f>
        <v>78.2</v>
      </c>
      <c r="I25" s="44">
        <f t="shared" si="1"/>
        <v>4.6361895501947554</v>
      </c>
    </row>
    <row r="26" spans="1:9" ht="15" customHeight="1">
      <c r="A26" s="60"/>
      <c r="B26" s="84" t="s">
        <v>151</v>
      </c>
      <c r="C26" s="58"/>
      <c r="D26" s="59"/>
      <c r="E26" s="61"/>
      <c r="F26" s="40"/>
      <c r="G26" s="78">
        <v>106.18</v>
      </c>
      <c r="H26" s="40"/>
      <c r="I26" s="40">
        <f t="shared" si="1"/>
        <v>0</v>
      </c>
    </row>
    <row r="27" spans="1:9" ht="15" customHeight="1">
      <c r="A27" s="60"/>
      <c r="B27" s="84" t="s">
        <v>159</v>
      </c>
      <c r="F27" s="41"/>
      <c r="G27" s="79">
        <v>92.9</v>
      </c>
      <c r="H27" s="80"/>
      <c r="I27" s="40">
        <f t="shared" si="1"/>
        <v>0</v>
      </c>
    </row>
    <row r="28" spans="1:9" ht="15" customHeight="1">
      <c r="A28" s="60"/>
      <c r="B28" s="84" t="s">
        <v>190</v>
      </c>
      <c r="F28" s="41">
        <v>65</v>
      </c>
      <c r="G28" s="79">
        <v>815.08</v>
      </c>
      <c r="H28" s="41"/>
      <c r="I28" s="40">
        <f t="shared" si="1"/>
        <v>0</v>
      </c>
    </row>
    <row r="29" spans="1:9" ht="15" customHeight="1">
      <c r="A29" s="60"/>
      <c r="B29" s="84" t="s">
        <v>156</v>
      </c>
      <c r="C29" s="34"/>
      <c r="D29" s="34"/>
      <c r="E29" s="34"/>
      <c r="F29" s="81"/>
      <c r="G29" s="87">
        <v>173.68</v>
      </c>
      <c r="H29" s="86"/>
      <c r="I29" s="40">
        <f t="shared" si="1"/>
        <v>0</v>
      </c>
    </row>
    <row r="30" spans="1:9" ht="15" customHeight="1">
      <c r="A30" s="60"/>
      <c r="B30" s="84" t="s">
        <v>152</v>
      </c>
      <c r="C30" s="34"/>
      <c r="D30" s="34"/>
      <c r="E30" s="34"/>
      <c r="F30" s="89">
        <v>97.2</v>
      </c>
      <c r="G30" s="85">
        <v>498.89</v>
      </c>
      <c r="H30" s="89">
        <v>78.2</v>
      </c>
      <c r="I30" s="40">
        <f t="shared" si="1"/>
        <v>15.674798051674719</v>
      </c>
    </row>
    <row r="31" spans="1:9" ht="15" customHeight="1">
      <c r="A31" s="60"/>
      <c r="B31" s="84" t="s">
        <v>158</v>
      </c>
      <c r="F31" s="82"/>
      <c r="G31" s="83"/>
      <c r="H31" s="82"/>
      <c r="I31" s="40" t="e">
        <f t="shared" si="1"/>
        <v>#DIV/0!</v>
      </c>
    </row>
    <row r="32" spans="1:9">
      <c r="A32" s="60"/>
      <c r="B32" s="53" t="s">
        <v>162</v>
      </c>
      <c r="F32" s="91">
        <v>3.66</v>
      </c>
      <c r="G32" s="88">
        <v>13.27</v>
      </c>
      <c r="H32" s="91">
        <v>4.3899999999999997</v>
      </c>
      <c r="I32" s="44">
        <f t="shared" si="1"/>
        <v>33.082140165787486</v>
      </c>
    </row>
    <row r="33" spans="1:9" ht="15" customHeight="1">
      <c r="A33" s="60"/>
      <c r="B33" s="84" t="s">
        <v>163</v>
      </c>
      <c r="F33" s="41">
        <v>3.66</v>
      </c>
      <c r="G33" s="90">
        <v>13.27</v>
      </c>
      <c r="H33" s="41">
        <v>4.3899999999999997</v>
      </c>
      <c r="I33" s="40">
        <f t="shared" si="1"/>
        <v>33.082140165787486</v>
      </c>
    </row>
    <row r="34" spans="1:9">
      <c r="A34" s="60"/>
      <c r="B34" s="53" t="s">
        <v>213</v>
      </c>
      <c r="F34" s="141">
        <v>70.23</v>
      </c>
      <c r="G34" s="141">
        <v>1292.77</v>
      </c>
      <c r="H34" s="41"/>
      <c r="I34" s="79"/>
    </row>
    <row r="35" spans="1:9">
      <c r="A35" s="60"/>
      <c r="B35" s="53" t="s">
        <v>150</v>
      </c>
      <c r="F35" s="141">
        <v>70.23</v>
      </c>
      <c r="G35" s="141">
        <v>1292.77</v>
      </c>
      <c r="H35" s="41"/>
      <c r="I35" s="79"/>
    </row>
    <row r="36" spans="1:9">
      <c r="A36" s="60"/>
      <c r="B36" s="84" t="s">
        <v>190</v>
      </c>
      <c r="F36" s="143">
        <v>70.23</v>
      </c>
      <c r="G36" s="143">
        <v>600</v>
      </c>
      <c r="H36" s="91"/>
      <c r="I36" s="40">
        <f t="shared" ref="I36:I58" si="2">SUM(H36/G36)*100</f>
        <v>0</v>
      </c>
    </row>
    <row r="37" spans="1:9">
      <c r="A37" s="60"/>
      <c r="B37" s="84">
        <v>11</v>
      </c>
      <c r="F37" s="143"/>
      <c r="G37" s="143">
        <v>492.77</v>
      </c>
      <c r="H37" s="91"/>
      <c r="I37" s="40">
        <f t="shared" si="2"/>
        <v>0</v>
      </c>
    </row>
    <row r="38" spans="1:9">
      <c r="A38" s="60"/>
      <c r="B38" s="84" t="s">
        <v>161</v>
      </c>
      <c r="F38" s="143"/>
      <c r="G38" s="143">
        <v>100</v>
      </c>
      <c r="H38" s="41"/>
      <c r="I38" s="40">
        <f t="shared" si="2"/>
        <v>0</v>
      </c>
    </row>
    <row r="39" spans="1:9">
      <c r="A39" s="60"/>
      <c r="B39" s="53" t="s">
        <v>165</v>
      </c>
      <c r="F39" s="141">
        <f>SUM(F40+F59)</f>
        <v>25229.53</v>
      </c>
      <c r="G39" s="141">
        <f>SUM(G40+G59)</f>
        <v>58000</v>
      </c>
      <c r="H39" s="141">
        <f>SUM(H40+H59)</f>
        <v>30918.7</v>
      </c>
      <c r="I39" s="40">
        <f t="shared" si="2"/>
        <v>53.308103448275865</v>
      </c>
    </row>
    <row r="40" spans="1:9">
      <c r="A40" s="60"/>
      <c r="B40" s="53" t="s">
        <v>150</v>
      </c>
      <c r="F40" s="141">
        <f>SUM(F41:F58)</f>
        <v>25177.01</v>
      </c>
      <c r="G40" s="141">
        <f>SUM(G41:G58)</f>
        <v>57888</v>
      </c>
      <c r="H40" s="141">
        <f>SUM(H41:H58)</f>
        <v>30862.43</v>
      </c>
      <c r="I40" s="40">
        <f t="shared" si="2"/>
        <v>53.314037451630739</v>
      </c>
    </row>
    <row r="41" spans="1:9">
      <c r="A41" s="60"/>
      <c r="B41" s="84" t="s">
        <v>151</v>
      </c>
      <c r="F41" s="146">
        <v>112.3</v>
      </c>
      <c r="G41" s="145">
        <v>440</v>
      </c>
      <c r="H41" s="126">
        <v>1211.5999999999999</v>
      </c>
      <c r="I41" s="40">
        <f t="shared" si="2"/>
        <v>275.36363636363632</v>
      </c>
    </row>
    <row r="42" spans="1:9">
      <c r="A42" s="60"/>
      <c r="B42" s="148" t="s">
        <v>166</v>
      </c>
      <c r="C42" s="62"/>
      <c r="F42" s="149">
        <v>5768.9</v>
      </c>
      <c r="G42" s="145">
        <v>17900</v>
      </c>
      <c r="H42" s="126">
        <v>7513.33</v>
      </c>
      <c r="I42" s="40">
        <f t="shared" si="2"/>
        <v>41.973910614525138</v>
      </c>
    </row>
    <row r="43" spans="1:9">
      <c r="A43" s="60"/>
      <c r="B43" s="84" t="s">
        <v>159</v>
      </c>
      <c r="F43" s="147">
        <v>315</v>
      </c>
      <c r="G43" s="145">
        <v>531</v>
      </c>
      <c r="H43" s="126">
        <v>198</v>
      </c>
      <c r="I43" s="40">
        <f t="shared" si="2"/>
        <v>37.288135593220339</v>
      </c>
    </row>
    <row r="44" spans="1:9">
      <c r="A44" s="60"/>
      <c r="B44" s="84" t="s">
        <v>190</v>
      </c>
      <c r="F44" s="126">
        <v>2372.14</v>
      </c>
      <c r="G44" s="126">
        <v>2850</v>
      </c>
      <c r="H44" s="126">
        <v>2380.48</v>
      </c>
      <c r="I44" s="40">
        <f t="shared" si="2"/>
        <v>83.525614035087727</v>
      </c>
    </row>
    <row r="45" spans="1:9">
      <c r="A45" s="60"/>
      <c r="B45" s="84" t="s">
        <v>160</v>
      </c>
      <c r="F45" s="126">
        <v>1052.73</v>
      </c>
      <c r="G45" s="126">
        <v>2489</v>
      </c>
      <c r="H45" s="126">
        <v>1742.73</v>
      </c>
      <c r="I45" s="40">
        <f t="shared" si="2"/>
        <v>70.017276014463633</v>
      </c>
    </row>
    <row r="46" spans="1:9">
      <c r="A46" s="60"/>
      <c r="B46" s="84" t="s">
        <v>156</v>
      </c>
      <c r="F46" s="126">
        <v>6265.59</v>
      </c>
      <c r="G46" s="126">
        <v>13193.25</v>
      </c>
      <c r="H46" s="126">
        <v>6622.26</v>
      </c>
      <c r="I46" s="40">
        <f t="shared" si="2"/>
        <v>50.19430390540618</v>
      </c>
    </row>
    <row r="47" spans="1:9">
      <c r="A47" s="60"/>
      <c r="B47" s="84" t="s">
        <v>167</v>
      </c>
      <c r="F47" s="127">
        <v>228</v>
      </c>
      <c r="G47" s="127">
        <v>747.7</v>
      </c>
      <c r="H47" s="126">
        <v>1145.94</v>
      </c>
      <c r="I47" s="40">
        <f t="shared" si="2"/>
        <v>153.26200347733047</v>
      </c>
    </row>
    <row r="48" spans="1:9">
      <c r="A48" s="60"/>
      <c r="B48" s="84" t="s">
        <v>161</v>
      </c>
      <c r="F48" s="127">
        <v>226.29</v>
      </c>
      <c r="G48" s="127">
        <v>300</v>
      </c>
      <c r="H48" s="126">
        <v>179.74</v>
      </c>
      <c r="I48" s="40">
        <f t="shared" si="2"/>
        <v>59.913333333333341</v>
      </c>
    </row>
    <row r="49" spans="1:9">
      <c r="A49" s="60"/>
      <c r="B49" s="84" t="s">
        <v>168</v>
      </c>
      <c r="F49" s="127">
        <v>162.55000000000001</v>
      </c>
      <c r="G49" s="127">
        <v>265</v>
      </c>
      <c r="H49" s="126"/>
      <c r="I49" s="40">
        <f t="shared" si="2"/>
        <v>0</v>
      </c>
    </row>
    <row r="50" spans="1:9">
      <c r="A50" s="60"/>
      <c r="B50" s="84" t="s">
        <v>152</v>
      </c>
      <c r="F50" s="126">
        <v>1230.49</v>
      </c>
      <c r="G50" s="126">
        <v>2398</v>
      </c>
      <c r="H50" s="126">
        <v>1195.8900000000001</v>
      </c>
      <c r="I50" s="40">
        <f t="shared" si="2"/>
        <v>49.87030859049208</v>
      </c>
    </row>
    <row r="51" spans="1:9">
      <c r="A51" s="60"/>
      <c r="B51" s="84" t="s">
        <v>169</v>
      </c>
      <c r="F51" s="127">
        <v>124.45</v>
      </c>
      <c r="G51" s="127">
        <v>809.97</v>
      </c>
      <c r="H51" s="126">
        <v>166.86</v>
      </c>
      <c r="I51" s="40">
        <f t="shared" si="2"/>
        <v>20.600762991221899</v>
      </c>
    </row>
    <row r="52" spans="1:9">
      <c r="A52" s="60"/>
      <c r="B52" s="84" t="s">
        <v>170</v>
      </c>
      <c r="C52" s="68"/>
      <c r="D52" s="64"/>
      <c r="E52" s="64"/>
      <c r="F52" s="66">
        <v>4680.45</v>
      </c>
      <c r="G52" s="66">
        <v>9476.08</v>
      </c>
      <c r="H52" s="126">
        <v>4708.57</v>
      </c>
      <c r="I52" s="40">
        <f t="shared" si="2"/>
        <v>49.689006424597508</v>
      </c>
    </row>
    <row r="53" spans="1:9">
      <c r="A53" s="60"/>
      <c r="B53" s="84" t="s">
        <v>171</v>
      </c>
      <c r="F53" s="25"/>
      <c r="G53" s="126">
        <v>1440</v>
      </c>
      <c r="H53" s="126"/>
      <c r="I53" s="40">
        <f t="shared" si="2"/>
        <v>0</v>
      </c>
    </row>
    <row r="54" spans="1:9">
      <c r="A54" s="60"/>
      <c r="B54" s="84" t="s">
        <v>157</v>
      </c>
      <c r="F54" s="126">
        <v>1295.26</v>
      </c>
      <c r="G54" s="126">
        <v>2700</v>
      </c>
      <c r="H54" s="126">
        <v>2940.78</v>
      </c>
      <c r="I54" s="40">
        <f t="shared" si="2"/>
        <v>108.91777777777779</v>
      </c>
    </row>
    <row r="55" spans="1:9">
      <c r="A55" s="60"/>
      <c r="B55" s="84" t="s">
        <v>158</v>
      </c>
      <c r="F55" s="127">
        <v>898.66</v>
      </c>
      <c r="G55" s="126">
        <v>1513</v>
      </c>
      <c r="H55" s="126">
        <v>550</v>
      </c>
      <c r="I55" s="40">
        <f t="shared" si="2"/>
        <v>36.351619299405158</v>
      </c>
    </row>
    <row r="56" spans="1:9">
      <c r="A56" s="60"/>
      <c r="B56" s="84" t="s">
        <v>172</v>
      </c>
      <c r="C56" s="68"/>
      <c r="D56" s="64"/>
      <c r="E56" s="64"/>
      <c r="F56" s="127">
        <v>92.35</v>
      </c>
      <c r="G56" s="126">
        <v>265</v>
      </c>
      <c r="H56" s="126"/>
      <c r="I56" s="40">
        <f t="shared" si="2"/>
        <v>0</v>
      </c>
    </row>
    <row r="57" spans="1:9">
      <c r="A57" s="60"/>
      <c r="B57" s="84" t="s">
        <v>173</v>
      </c>
      <c r="F57" s="98"/>
      <c r="G57" s="126">
        <v>180</v>
      </c>
      <c r="H57" s="126">
        <v>100</v>
      </c>
      <c r="I57" s="40">
        <f t="shared" si="2"/>
        <v>55.555555555555557</v>
      </c>
    </row>
    <row r="58" spans="1:9">
      <c r="A58" s="60"/>
      <c r="B58" s="84" t="s">
        <v>174</v>
      </c>
      <c r="F58" s="127">
        <v>351.85</v>
      </c>
      <c r="G58" s="126">
        <v>390</v>
      </c>
      <c r="H58" s="155">
        <v>206.25</v>
      </c>
      <c r="I58" s="40">
        <f t="shared" si="2"/>
        <v>52.884615384615387</v>
      </c>
    </row>
    <row r="59" spans="1:9">
      <c r="A59" s="60"/>
      <c r="B59" s="53" t="s">
        <v>162</v>
      </c>
      <c r="F59" s="128">
        <v>52.52</v>
      </c>
      <c r="G59" s="128">
        <v>112</v>
      </c>
      <c r="H59" s="128">
        <v>56.27</v>
      </c>
      <c r="I59" s="40"/>
    </row>
    <row r="60" spans="1:9">
      <c r="A60" s="60"/>
      <c r="B60" s="84" t="s">
        <v>175</v>
      </c>
      <c r="F60" s="126">
        <v>52.52</v>
      </c>
      <c r="G60" s="126">
        <v>112</v>
      </c>
      <c r="H60" s="126">
        <v>56.27</v>
      </c>
      <c r="I60" s="40">
        <f>SUM(H60/G60)*100</f>
        <v>50.241071428571423</v>
      </c>
    </row>
    <row r="61" spans="1:9">
      <c r="A61" s="60"/>
      <c r="B61" s="53" t="s">
        <v>176</v>
      </c>
      <c r="F61" s="156">
        <f>SUM(F62+F67+F75)</f>
        <v>352005.58000000007</v>
      </c>
      <c r="G61" s="156">
        <f>SUM(G62+G67+G75)</f>
        <v>975767.37</v>
      </c>
      <c r="H61" s="156">
        <f>SUM(H62+H67+H75)</f>
        <v>469882.41000000003</v>
      </c>
      <c r="I61" s="40">
        <f>SUM(H61/G61)*100</f>
        <v>48.155167353054658</v>
      </c>
    </row>
    <row r="62" spans="1:9">
      <c r="A62" s="60"/>
      <c r="B62" s="53" t="s">
        <v>177</v>
      </c>
      <c r="F62" s="128">
        <f>SUM(F63:F66)</f>
        <v>351641.56000000006</v>
      </c>
      <c r="G62" s="128">
        <f>SUM(G63:G66)</f>
        <v>974500</v>
      </c>
      <c r="H62" s="128">
        <f>SUM(H63:H66)</f>
        <v>468636.67000000004</v>
      </c>
      <c r="I62" s="79">
        <f>SUM(H62/G62)*100</f>
        <v>48.089961005643922</v>
      </c>
    </row>
    <row r="63" spans="1:9">
      <c r="A63" s="60"/>
      <c r="B63" s="84" t="s">
        <v>178</v>
      </c>
      <c r="F63" s="126">
        <v>293003.14</v>
      </c>
      <c r="G63" s="126">
        <v>812500</v>
      </c>
      <c r="H63" s="126">
        <v>390153.34</v>
      </c>
      <c r="I63" s="79">
        <f>SUM(H63/G63)*100</f>
        <v>48.018872615384616</v>
      </c>
    </row>
    <row r="64" spans="1:9">
      <c r="A64" s="60"/>
      <c r="B64" s="84" t="s">
        <v>179</v>
      </c>
      <c r="F64" s="126"/>
      <c r="G64" s="126"/>
      <c r="H64" s="126"/>
      <c r="I64" s="152"/>
    </row>
    <row r="65" spans="1:9">
      <c r="A65" s="60"/>
      <c r="B65" s="84" t="s">
        <v>180</v>
      </c>
      <c r="F65" s="126">
        <v>10282.01</v>
      </c>
      <c r="G65" s="126">
        <v>27500</v>
      </c>
      <c r="H65" s="126">
        <v>13884.21</v>
      </c>
      <c r="I65" s="153"/>
    </row>
    <row r="66" spans="1:9">
      <c r="A66" s="60"/>
      <c r="B66" s="84" t="s">
        <v>181</v>
      </c>
      <c r="F66" s="126">
        <v>48356.41</v>
      </c>
      <c r="G66" s="126">
        <v>134500</v>
      </c>
      <c r="H66" s="126">
        <v>64599.12</v>
      </c>
      <c r="I66" s="153"/>
    </row>
    <row r="67" spans="1:9">
      <c r="A67" s="60"/>
      <c r="B67" s="53" t="s">
        <v>150</v>
      </c>
      <c r="F67" s="128">
        <v>364.02</v>
      </c>
      <c r="G67" s="128">
        <v>667.37</v>
      </c>
      <c r="H67" s="128">
        <v>1245.74</v>
      </c>
      <c r="I67" s="110"/>
    </row>
    <row r="68" spans="1:9">
      <c r="A68" s="60"/>
      <c r="B68" s="84" t="s">
        <v>182</v>
      </c>
      <c r="F68" s="127">
        <v>364.02</v>
      </c>
      <c r="G68" s="127">
        <v>667.37</v>
      </c>
      <c r="H68" s="126">
        <v>1245.74</v>
      </c>
      <c r="I68" s="110"/>
    </row>
    <row r="69" spans="1:9">
      <c r="A69" s="60"/>
      <c r="B69" s="84" t="s">
        <v>183</v>
      </c>
      <c r="F69" s="126"/>
      <c r="G69" s="126"/>
      <c r="H69" s="126"/>
      <c r="I69" s="154"/>
    </row>
    <row r="70" spans="1:9">
      <c r="A70" s="60"/>
      <c r="B70" s="84" t="s">
        <v>184</v>
      </c>
      <c r="F70" s="126"/>
      <c r="G70" s="126"/>
      <c r="H70" s="126"/>
      <c r="I70" s="109" t="e">
        <f>SUM(H70/G70)*100</f>
        <v>#DIV/0!</v>
      </c>
    </row>
    <row r="71" spans="1:9">
      <c r="A71" s="60"/>
      <c r="B71" s="53" t="s">
        <v>162</v>
      </c>
      <c r="F71" s="126"/>
      <c r="G71" s="126"/>
      <c r="H71" s="126"/>
      <c r="I71" s="109" t="e">
        <f>SUM(H71/G71)*100</f>
        <v>#DIV/0!</v>
      </c>
    </row>
    <row r="72" spans="1:9">
      <c r="A72" s="60"/>
      <c r="B72" s="84" t="s">
        <v>163</v>
      </c>
      <c r="F72" s="126"/>
      <c r="G72" s="126"/>
      <c r="H72" s="126"/>
      <c r="I72" s="110"/>
    </row>
    <row r="73" spans="1:9">
      <c r="A73" s="60"/>
      <c r="B73" s="53" t="s">
        <v>185</v>
      </c>
      <c r="F73" s="126"/>
      <c r="G73" s="126"/>
      <c r="H73" s="126"/>
      <c r="I73" s="110"/>
    </row>
    <row r="74" spans="1:9">
      <c r="A74" s="60"/>
      <c r="B74" s="84" t="s">
        <v>186</v>
      </c>
      <c r="F74" s="126"/>
      <c r="G74" s="126"/>
      <c r="H74" s="126"/>
      <c r="I74" s="154"/>
    </row>
    <row r="75" spans="1:9">
      <c r="A75" s="60"/>
      <c r="B75" s="53" t="s">
        <v>164</v>
      </c>
      <c r="F75" s="126"/>
      <c r="G75" s="128">
        <v>600</v>
      </c>
      <c r="H75" s="126"/>
      <c r="I75" s="153"/>
    </row>
    <row r="76" spans="1:9">
      <c r="A76" s="60"/>
      <c r="B76" s="84" t="s">
        <v>187</v>
      </c>
      <c r="F76" s="155"/>
      <c r="G76" s="155">
        <v>600</v>
      </c>
      <c r="H76" s="126"/>
      <c r="I76" s="151"/>
    </row>
    <row r="77" spans="1:9" ht="24.75">
      <c r="A77" s="60"/>
      <c r="B77" s="53" t="s">
        <v>188</v>
      </c>
      <c r="F77" s="158"/>
      <c r="G77" s="157">
        <f>SUM(G78+G81)</f>
        <v>190.10000000000002</v>
      </c>
      <c r="H77" s="126"/>
      <c r="I77" s="151"/>
    </row>
    <row r="78" spans="1:9" ht="24.75">
      <c r="A78" s="60"/>
      <c r="B78" s="53" t="s">
        <v>214</v>
      </c>
      <c r="F78" s="97"/>
      <c r="G78" s="97">
        <v>105.54</v>
      </c>
      <c r="H78" s="126"/>
      <c r="I78" s="150">
        <f t="shared" ref="I78:I84" si="3">SUM(H78/G78)*100</f>
        <v>0</v>
      </c>
    </row>
    <row r="79" spans="1:9">
      <c r="A79" s="60"/>
      <c r="B79" s="53" t="s">
        <v>164</v>
      </c>
      <c r="F79" s="95"/>
      <c r="G79" s="94">
        <v>105.54</v>
      </c>
      <c r="H79" s="126"/>
      <c r="I79" s="150">
        <f t="shared" si="3"/>
        <v>0</v>
      </c>
    </row>
    <row r="80" spans="1:9">
      <c r="A80" s="60"/>
      <c r="B80" s="84" t="s">
        <v>189</v>
      </c>
      <c r="F80" s="95"/>
      <c r="G80" s="159">
        <v>105.54</v>
      </c>
      <c r="H80" s="96"/>
      <c r="I80" s="150">
        <f t="shared" si="3"/>
        <v>0</v>
      </c>
    </row>
    <row r="81" spans="1:9" ht="24.75">
      <c r="A81" s="60"/>
      <c r="B81" s="53" t="s">
        <v>215</v>
      </c>
      <c r="F81" s="95"/>
      <c r="G81" s="94">
        <v>84.56</v>
      </c>
      <c r="H81" s="96"/>
      <c r="I81" s="93">
        <f t="shared" si="3"/>
        <v>0</v>
      </c>
    </row>
    <row r="82" spans="1:9">
      <c r="A82" s="60"/>
      <c r="B82" s="53" t="s">
        <v>150</v>
      </c>
      <c r="F82" s="99"/>
      <c r="G82" s="98">
        <v>84.56</v>
      </c>
      <c r="H82" s="160"/>
      <c r="I82" s="93">
        <f t="shared" si="3"/>
        <v>0</v>
      </c>
    </row>
    <row r="83" spans="1:9">
      <c r="A83" s="60"/>
      <c r="B83" s="84" t="s">
        <v>169</v>
      </c>
      <c r="F83" s="67"/>
      <c r="G83" s="67">
        <v>84.56</v>
      </c>
      <c r="H83" s="67"/>
      <c r="I83" s="4">
        <f t="shared" si="3"/>
        <v>0</v>
      </c>
    </row>
    <row r="84" spans="1:9">
      <c r="A84" s="60"/>
      <c r="B84" s="54" t="s">
        <v>128</v>
      </c>
      <c r="F84" s="165">
        <f>SUM(F90+F85+F112)</f>
        <v>7583.0700000000006</v>
      </c>
      <c r="G84" s="165">
        <f>SUM(G90+G85+G112)</f>
        <v>31908.6</v>
      </c>
      <c r="H84" s="165">
        <f>SUM(H90+H85+H112)</f>
        <v>18434.919999999998</v>
      </c>
      <c r="I84" s="79">
        <f t="shared" si="3"/>
        <v>57.77414239421347</v>
      </c>
    </row>
    <row r="85" spans="1:9">
      <c r="A85" s="60"/>
      <c r="B85" s="55" t="s">
        <v>129</v>
      </c>
      <c r="F85" s="161">
        <v>1493.37</v>
      </c>
      <c r="G85" s="161">
        <v>1500</v>
      </c>
      <c r="H85" s="161">
        <v>800</v>
      </c>
      <c r="I85" s="88">
        <f t="shared" ref="I85:I102" si="4">SUM(H85/G85)*100</f>
        <v>53.333333333333336</v>
      </c>
    </row>
    <row r="86" spans="1:9">
      <c r="A86" s="60"/>
      <c r="B86" s="53" t="s">
        <v>154</v>
      </c>
      <c r="F86" s="161">
        <v>1493.37</v>
      </c>
      <c r="G86" s="161">
        <v>1500</v>
      </c>
      <c r="H86" s="161">
        <v>800</v>
      </c>
      <c r="I86" s="88">
        <f t="shared" si="4"/>
        <v>53.333333333333336</v>
      </c>
    </row>
    <row r="87" spans="1:9">
      <c r="A87" s="60"/>
      <c r="B87" s="53" t="s">
        <v>150</v>
      </c>
      <c r="F87" s="161">
        <f>SUM(F88:F89)</f>
        <v>1493.37</v>
      </c>
      <c r="G87" s="161">
        <f>SUM(G88:G89)</f>
        <v>1500</v>
      </c>
      <c r="H87" s="161">
        <f>SUM(H88:H89)</f>
        <v>800</v>
      </c>
      <c r="I87" s="88">
        <f t="shared" si="4"/>
        <v>53.333333333333336</v>
      </c>
    </row>
    <row r="88" spans="1:9">
      <c r="A88" s="60"/>
      <c r="B88" s="84" t="s">
        <v>190</v>
      </c>
      <c r="F88" s="126">
        <v>393.3</v>
      </c>
      <c r="G88" s="126">
        <v>400</v>
      </c>
      <c r="H88" s="126">
        <v>459.34</v>
      </c>
      <c r="I88" s="44">
        <f t="shared" si="4"/>
        <v>114.83499999999999</v>
      </c>
    </row>
    <row r="89" spans="1:9">
      <c r="A89" s="60"/>
      <c r="B89" s="84" t="s">
        <v>160</v>
      </c>
      <c r="F89" s="126">
        <v>1100.07</v>
      </c>
      <c r="G89" s="126">
        <v>1100</v>
      </c>
      <c r="H89" s="126">
        <v>340.66</v>
      </c>
      <c r="I89" s="44">
        <f t="shared" si="4"/>
        <v>30.969090909090912</v>
      </c>
    </row>
    <row r="90" spans="1:9">
      <c r="A90" s="60"/>
      <c r="B90" s="55" t="s">
        <v>130</v>
      </c>
      <c r="F90" s="128">
        <f>SUM(F91+F95)</f>
        <v>5986.7000000000007</v>
      </c>
      <c r="G90" s="128">
        <f>SUM(G91+G95)</f>
        <v>30408.6</v>
      </c>
      <c r="H90" s="128">
        <f>SUM(H91+H95)</f>
        <v>17634.919999999998</v>
      </c>
      <c r="I90" s="40">
        <f t="shared" si="4"/>
        <v>57.993199292305462</v>
      </c>
    </row>
    <row r="91" spans="1:9">
      <c r="A91" s="60"/>
      <c r="B91" s="53" t="s">
        <v>154</v>
      </c>
      <c r="F91" s="128">
        <v>3658.02</v>
      </c>
      <c r="G91" s="128">
        <v>16310.92</v>
      </c>
      <c r="H91" s="128">
        <v>10758.34</v>
      </c>
      <c r="I91" s="40">
        <f t="shared" si="4"/>
        <v>65.957898144310676</v>
      </c>
    </row>
    <row r="92" spans="1:9">
      <c r="A92" s="60"/>
      <c r="B92" s="53" t="s">
        <v>177</v>
      </c>
      <c r="F92" s="126">
        <v>3658.02</v>
      </c>
      <c r="G92" s="126">
        <v>16310.92</v>
      </c>
      <c r="H92" s="126">
        <v>10758.34</v>
      </c>
      <c r="I92" s="40">
        <f t="shared" si="4"/>
        <v>65.957898144310676</v>
      </c>
    </row>
    <row r="93" spans="1:9">
      <c r="A93" s="60"/>
      <c r="B93" s="84" t="s">
        <v>178</v>
      </c>
      <c r="F93" s="126">
        <v>3658.02</v>
      </c>
      <c r="G93" s="126">
        <v>16310.92</v>
      </c>
      <c r="H93" s="126">
        <v>10758.34</v>
      </c>
      <c r="I93" s="40">
        <f t="shared" si="4"/>
        <v>65.957898144310676</v>
      </c>
    </row>
    <row r="94" spans="1:9">
      <c r="A94" s="60"/>
      <c r="B94" s="84" t="s">
        <v>180</v>
      </c>
      <c r="F94" s="126"/>
      <c r="G94" s="126"/>
      <c r="H94" s="126"/>
      <c r="I94" s="40" t="e">
        <f t="shared" si="4"/>
        <v>#DIV/0!</v>
      </c>
    </row>
    <row r="95" spans="1:9">
      <c r="A95" s="60"/>
      <c r="B95" s="53" t="s">
        <v>176</v>
      </c>
      <c r="F95" s="128">
        <f>SUM(F96+F99+F105+F108)</f>
        <v>2328.6800000000003</v>
      </c>
      <c r="G95" s="128">
        <f>SUM(G96+G99+G105+G108)</f>
        <v>14097.68</v>
      </c>
      <c r="H95" s="128">
        <f>SUM(H96+H99+H105+H108)</f>
        <v>6876.58</v>
      </c>
      <c r="I95" s="40">
        <f t="shared" si="4"/>
        <v>48.778096821604692</v>
      </c>
    </row>
    <row r="96" spans="1:9">
      <c r="A96" s="60"/>
      <c r="B96" s="53" t="s">
        <v>217</v>
      </c>
      <c r="F96" s="128">
        <v>146.62</v>
      </c>
      <c r="G96" s="128">
        <v>3416.66</v>
      </c>
      <c r="H96" s="128"/>
      <c r="I96" s="40"/>
    </row>
    <row r="97" spans="1:9">
      <c r="A97" s="60"/>
      <c r="B97" s="53" t="s">
        <v>177</v>
      </c>
      <c r="F97" s="126">
        <v>146.62</v>
      </c>
      <c r="G97" s="126">
        <v>3416.66</v>
      </c>
      <c r="H97" s="126"/>
      <c r="I97" s="40">
        <f t="shared" si="4"/>
        <v>0</v>
      </c>
    </row>
    <row r="98" spans="1:9">
      <c r="A98" s="60"/>
      <c r="B98" s="84" t="s">
        <v>178</v>
      </c>
      <c r="F98" s="126">
        <v>146.62</v>
      </c>
      <c r="G98" s="126">
        <v>3416.66</v>
      </c>
      <c r="H98" s="126"/>
      <c r="I98" s="40">
        <f t="shared" si="4"/>
        <v>0</v>
      </c>
    </row>
    <row r="99" spans="1:9">
      <c r="A99" s="60"/>
      <c r="B99" s="53" t="s">
        <v>216</v>
      </c>
      <c r="F99" s="128">
        <v>1799.66</v>
      </c>
      <c r="G99" s="128">
        <v>10681.02</v>
      </c>
      <c r="H99" s="128">
        <v>2666.75</v>
      </c>
      <c r="I99" s="40">
        <f t="shared" si="4"/>
        <v>24.96718478197775</v>
      </c>
    </row>
    <row r="100" spans="1:9">
      <c r="A100" s="60"/>
      <c r="B100" s="53" t="s">
        <v>177</v>
      </c>
      <c r="F100" s="128">
        <f>SUM(F101:F104)</f>
        <v>1799.6599999999999</v>
      </c>
      <c r="G100" s="128">
        <f>SUM(G101:G104)</f>
        <v>10681.02</v>
      </c>
      <c r="H100" s="128">
        <f>SUM(H101:H104)</f>
        <v>2666.75</v>
      </c>
      <c r="I100" s="40">
        <f t="shared" si="4"/>
        <v>24.96718478197775</v>
      </c>
    </row>
    <row r="101" spans="1:9">
      <c r="A101" s="60"/>
      <c r="B101" s="84" t="s">
        <v>178</v>
      </c>
      <c r="F101" s="25">
        <v>847.32</v>
      </c>
      <c r="G101" s="25">
        <v>4842.42</v>
      </c>
      <c r="H101" s="25"/>
      <c r="I101" s="40">
        <f t="shared" si="4"/>
        <v>0</v>
      </c>
    </row>
    <row r="102" spans="1:9">
      <c r="A102" s="60"/>
      <c r="B102" s="84" t="s">
        <v>181</v>
      </c>
      <c r="F102" s="25">
        <v>641.70000000000005</v>
      </c>
      <c r="G102" s="25">
        <v>4054.05</v>
      </c>
      <c r="H102" s="126">
        <v>1663.19</v>
      </c>
      <c r="I102" s="40">
        <f t="shared" si="4"/>
        <v>41.025394358727688</v>
      </c>
    </row>
    <row r="103" spans="1:9">
      <c r="A103" s="60"/>
      <c r="B103" s="148" t="s">
        <v>166</v>
      </c>
      <c r="F103" s="65">
        <v>210.64</v>
      </c>
      <c r="G103" s="25">
        <v>484.55</v>
      </c>
      <c r="H103" s="25">
        <v>203.56</v>
      </c>
      <c r="I103" s="78">
        <v>100</v>
      </c>
    </row>
    <row r="104" spans="1:9">
      <c r="A104" s="60"/>
      <c r="B104" s="84" t="s">
        <v>180</v>
      </c>
      <c r="F104" s="65">
        <v>100</v>
      </c>
      <c r="G104" s="25">
        <v>1300</v>
      </c>
      <c r="H104" s="25">
        <v>800</v>
      </c>
      <c r="I104" s="78">
        <v>100</v>
      </c>
    </row>
    <row r="105" spans="1:9" ht="24.75">
      <c r="A105" s="60"/>
      <c r="B105" s="53" t="s">
        <v>218</v>
      </c>
      <c r="F105" s="95">
        <v>174.08</v>
      </c>
      <c r="G105" s="94"/>
      <c r="H105" s="164">
        <v>3416.66</v>
      </c>
      <c r="I105" s="40" t="e">
        <f t="shared" ref="I105:I112" si="5">SUM(H105/G105)*100</f>
        <v>#DIV/0!</v>
      </c>
    </row>
    <row r="106" spans="1:9">
      <c r="A106" s="63"/>
      <c r="B106" s="162" t="s">
        <v>177</v>
      </c>
      <c r="F106" s="95">
        <v>174.08</v>
      </c>
      <c r="G106" s="94"/>
      <c r="H106" s="164">
        <v>3416.66</v>
      </c>
      <c r="I106" s="40"/>
    </row>
    <row r="107" spans="1:9">
      <c r="A107" s="63"/>
      <c r="B107" s="163" t="s">
        <v>178</v>
      </c>
      <c r="F107" s="65">
        <v>174.08</v>
      </c>
      <c r="G107" s="25"/>
      <c r="H107" s="126">
        <v>3416.66</v>
      </c>
      <c r="I107" s="40" t="e">
        <f t="shared" si="5"/>
        <v>#DIV/0!</v>
      </c>
    </row>
    <row r="108" spans="1:9" ht="24.75">
      <c r="A108" s="60"/>
      <c r="B108" s="53" t="s">
        <v>218</v>
      </c>
      <c r="F108" s="95">
        <v>208.32</v>
      </c>
      <c r="G108" s="94"/>
      <c r="H108" s="164">
        <v>793.17</v>
      </c>
      <c r="I108" s="40" t="e">
        <f t="shared" si="5"/>
        <v>#DIV/0!</v>
      </c>
    </row>
    <row r="109" spans="1:9">
      <c r="A109" s="60"/>
      <c r="B109" s="53" t="s">
        <v>177</v>
      </c>
      <c r="F109" s="95">
        <v>208.32</v>
      </c>
      <c r="G109" s="94"/>
      <c r="H109" s="164">
        <v>793.17</v>
      </c>
      <c r="I109" s="40"/>
    </row>
    <row r="110" spans="1:9">
      <c r="A110" s="60"/>
      <c r="B110" s="84" t="s">
        <v>178</v>
      </c>
      <c r="F110" s="25">
        <v>154.6</v>
      </c>
      <c r="G110" s="25"/>
      <c r="H110" s="126">
        <v>675.68</v>
      </c>
      <c r="I110" s="40" t="e">
        <f t="shared" si="5"/>
        <v>#DIV/0!</v>
      </c>
    </row>
    <row r="111" spans="1:9">
      <c r="B111" s="148" t="s">
        <v>166</v>
      </c>
      <c r="F111" s="25">
        <v>53.72</v>
      </c>
      <c r="G111" s="25"/>
      <c r="H111" s="126">
        <v>117.49</v>
      </c>
      <c r="I111" s="40" t="e">
        <f t="shared" si="5"/>
        <v>#DIV/0!</v>
      </c>
    </row>
    <row r="112" spans="1:9">
      <c r="B112" s="55" t="s">
        <v>191</v>
      </c>
      <c r="F112" s="65">
        <v>103</v>
      </c>
      <c r="G112" s="25"/>
      <c r="H112" s="126"/>
      <c r="I112" s="40" t="e">
        <f t="shared" si="5"/>
        <v>#DIV/0!</v>
      </c>
    </row>
    <row r="113" spans="1:9">
      <c r="B113" s="162" t="s">
        <v>176</v>
      </c>
      <c r="F113" s="65">
        <v>103</v>
      </c>
      <c r="G113" s="25"/>
      <c r="H113" s="126"/>
      <c r="I113" s="78">
        <v>100</v>
      </c>
    </row>
    <row r="114" spans="1:9">
      <c r="A114" s="60"/>
      <c r="B114" s="53" t="s">
        <v>192</v>
      </c>
      <c r="F114" s="65">
        <v>103</v>
      </c>
      <c r="G114" s="25"/>
      <c r="H114" s="126"/>
      <c r="I114" s="78">
        <v>100</v>
      </c>
    </row>
    <row r="115" spans="1:9">
      <c r="B115" s="163" t="s">
        <v>193</v>
      </c>
      <c r="F115" s="65">
        <v>103</v>
      </c>
      <c r="G115" s="25"/>
      <c r="H115" s="25"/>
      <c r="I115" s="33">
        <v>100</v>
      </c>
    </row>
  </sheetData>
  <mergeCells count="4">
    <mergeCell ref="B4:I4"/>
    <mergeCell ref="B6:E6"/>
    <mergeCell ref="B7:E7"/>
    <mergeCell ref="B2:I2"/>
  </mergeCells>
  <pageMargins left="0.7" right="0.7" top="0.75" bottom="0.75" header="0.3" footer="0.3"/>
  <pageSetup paperSize="9" scale="4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Izvještaj po organizacijskoj </vt:lpstr>
      <vt:lpstr>Izvještaj po programskoj</vt:lpstr>
      <vt:lpstr>List1</vt:lpstr>
      <vt:lpstr>' Račun prihoda i rashoda'!Print_Area</vt:lpstr>
      <vt:lpstr>SAŽETAK!Print_Area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Dolores</cp:lastModifiedBy>
  <cp:lastPrinted>2025-07-10T08:43:42Z</cp:lastPrinted>
  <dcterms:created xsi:type="dcterms:W3CDTF">2022-08-12T12:51:27Z</dcterms:created>
  <dcterms:modified xsi:type="dcterms:W3CDTF">2025-07-31T12:13:31Z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