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30" windowHeight="7620" activeTab="3"/>
  </bookViews>
  <sheets>
    <sheet name="Opći dio" sheetId="3" r:id="rId1"/>
    <sheet name="Prihodi i rashodi -ekon. klf." sheetId="1" r:id="rId2"/>
    <sheet name="Prihodi i rashodi -izvori" sheetId="4" r:id="rId3"/>
    <sheet name="Prih i rash.-progr.,funk izvori" sheetId="5" r:id="rId4"/>
  </sheets>
  <calcPr calcId="124519"/>
</workbook>
</file>

<file path=xl/calcChain.xml><?xml version="1.0" encoding="utf-8"?>
<calcChain xmlns="http://schemas.openxmlformats.org/spreadsheetml/2006/main">
  <c r="E4" i="5"/>
  <c r="D4"/>
  <c r="C4"/>
  <c r="B4"/>
  <c r="E5"/>
  <c r="D5"/>
  <c r="C5"/>
  <c r="B5"/>
  <c r="E39"/>
  <c r="D39"/>
  <c r="C39"/>
  <c r="B39"/>
  <c r="D91"/>
  <c r="C91"/>
  <c r="B91"/>
  <c r="B94"/>
  <c r="E125"/>
  <c r="F125" s="1"/>
  <c r="D125"/>
  <c r="C125"/>
  <c r="B125"/>
  <c r="E123"/>
  <c r="G123" s="1"/>
  <c r="D123"/>
  <c r="C123"/>
  <c r="B123"/>
  <c r="D104"/>
  <c r="C104"/>
  <c r="B104"/>
  <c r="E28"/>
  <c r="D28"/>
  <c r="C28"/>
  <c r="B28"/>
  <c r="E17"/>
  <c r="D17"/>
  <c r="G17" s="1"/>
  <c r="C17"/>
  <c r="B17"/>
  <c r="D3"/>
  <c r="C3"/>
  <c r="B3"/>
  <c r="E10"/>
  <c r="D10"/>
  <c r="C10"/>
  <c r="B10"/>
  <c r="E119"/>
  <c r="D119"/>
  <c r="C119"/>
  <c r="B119"/>
  <c r="E113"/>
  <c r="D113"/>
  <c r="C113"/>
  <c r="B113"/>
  <c r="E106"/>
  <c r="D106"/>
  <c r="C106"/>
  <c r="B106"/>
  <c r="C7"/>
  <c r="D7"/>
  <c r="E7"/>
  <c r="B7"/>
  <c r="G130"/>
  <c r="G129"/>
  <c r="G128"/>
  <c r="G127"/>
  <c r="G126"/>
  <c r="F126"/>
  <c r="G125"/>
  <c r="G124"/>
  <c r="G122"/>
  <c r="G121"/>
  <c r="G120"/>
  <c r="G116"/>
  <c r="G115"/>
  <c r="G114"/>
  <c r="G112"/>
  <c r="G111"/>
  <c r="G110"/>
  <c r="G109"/>
  <c r="G108"/>
  <c r="G107"/>
  <c r="F107"/>
  <c r="G105"/>
  <c r="G103"/>
  <c r="G102"/>
  <c r="G101"/>
  <c r="G100"/>
  <c r="G99"/>
  <c r="G98"/>
  <c r="G97"/>
  <c r="G96"/>
  <c r="F96"/>
  <c r="G95"/>
  <c r="G94"/>
  <c r="F94"/>
  <c r="G93"/>
  <c r="G92"/>
  <c r="F92"/>
  <c r="G65"/>
  <c r="F65"/>
  <c r="G63"/>
  <c r="F63"/>
  <c r="G62"/>
  <c r="G50"/>
  <c r="F50"/>
  <c r="G49"/>
  <c r="G47"/>
  <c r="F47"/>
  <c r="G46"/>
  <c r="G45"/>
  <c r="G44"/>
  <c r="F44"/>
  <c r="G43"/>
  <c r="G42"/>
  <c r="F42"/>
  <c r="G41"/>
  <c r="F41"/>
  <c r="G40"/>
  <c r="F40"/>
  <c r="G39"/>
  <c r="F39"/>
  <c r="G33"/>
  <c r="F33"/>
  <c r="G32"/>
  <c r="F32"/>
  <c r="G31"/>
  <c r="F31"/>
  <c r="G30"/>
  <c r="F30"/>
  <c r="G29"/>
  <c r="F29"/>
  <c r="G28"/>
  <c r="F28"/>
  <c r="G21"/>
  <c r="F21"/>
  <c r="G20"/>
  <c r="F20"/>
  <c r="G19"/>
  <c r="F19"/>
  <c r="G18"/>
  <c r="F17"/>
  <c r="G16"/>
  <c r="G12"/>
  <c r="F12"/>
  <c r="G11"/>
  <c r="G10"/>
  <c r="F10"/>
  <c r="G9"/>
  <c r="G8"/>
  <c r="G4"/>
  <c r="F4"/>
  <c r="E104" l="1"/>
  <c r="E91" s="1"/>
  <c r="F5"/>
  <c r="F123"/>
  <c r="G5"/>
  <c r="F106"/>
  <c r="G119"/>
  <c r="G113"/>
  <c r="G106"/>
  <c r="F104" l="1"/>
  <c r="G91"/>
  <c r="E3"/>
  <c r="F3" s="1"/>
  <c r="F91"/>
  <c r="G104"/>
  <c r="G7" l="1"/>
  <c r="E35" i="1"/>
  <c r="B37"/>
  <c r="B48"/>
  <c r="E37" l="1"/>
  <c r="E38"/>
  <c r="D86"/>
  <c r="C86"/>
  <c r="B86"/>
  <c r="E83"/>
  <c r="D83"/>
  <c r="C83"/>
  <c r="B83"/>
  <c r="E71"/>
  <c r="D71"/>
  <c r="C71"/>
  <c r="B71"/>
  <c r="B60"/>
  <c r="E60"/>
  <c r="D60"/>
  <c r="D48" s="1"/>
  <c r="D37" s="1"/>
  <c r="C60"/>
  <c r="C48" s="1"/>
  <c r="C37" s="1"/>
  <c r="F63"/>
  <c r="E53"/>
  <c r="D53"/>
  <c r="C53"/>
  <c r="B53"/>
  <c r="E49"/>
  <c r="E48" s="1"/>
  <c r="D49"/>
  <c r="C49"/>
  <c r="B49"/>
  <c r="E20" i="3" l="1"/>
  <c r="D20"/>
  <c r="C20"/>
  <c r="B20"/>
  <c r="E17"/>
  <c r="D17"/>
  <c r="C17"/>
  <c r="B17"/>
  <c r="D38" i="1"/>
  <c r="C38"/>
  <c r="B38"/>
  <c r="D88"/>
  <c r="C88"/>
  <c r="C100" s="1"/>
  <c r="E88"/>
  <c r="B100"/>
  <c r="F88" l="1"/>
  <c r="D100"/>
  <c r="E100"/>
  <c r="F100" s="1"/>
  <c r="G88"/>
  <c r="F48"/>
  <c r="G48"/>
  <c r="F37" l="1"/>
  <c r="G100"/>
  <c r="G37"/>
  <c r="G79" l="1"/>
  <c r="F79"/>
  <c r="G78"/>
  <c r="G76"/>
  <c r="C4"/>
  <c r="C35" s="1"/>
  <c r="D4"/>
  <c r="D35" s="1"/>
  <c r="B4"/>
  <c r="B35" s="1"/>
  <c r="F35" l="1"/>
  <c r="G35"/>
  <c r="F4"/>
  <c r="G4"/>
  <c r="G19" i="4" l="1"/>
  <c r="F19"/>
  <c r="G13"/>
  <c r="F13"/>
  <c r="G12"/>
  <c r="F12"/>
  <c r="G8"/>
  <c r="F8"/>
  <c r="G7"/>
  <c r="F7"/>
  <c r="G6"/>
  <c r="F6"/>
  <c r="G5"/>
  <c r="G4"/>
  <c r="F4"/>
  <c r="G3"/>
  <c r="F3"/>
  <c r="G21" i="3"/>
  <c r="F21"/>
  <c r="G20"/>
  <c r="F20"/>
  <c r="G19"/>
  <c r="F19"/>
  <c r="G18"/>
  <c r="F18"/>
  <c r="G17"/>
  <c r="F17"/>
  <c r="G16"/>
  <c r="F16"/>
  <c r="G15"/>
  <c r="F15"/>
  <c r="G97" i="1"/>
  <c r="F97"/>
  <c r="G96"/>
  <c r="F96"/>
  <c r="G92"/>
  <c r="G91"/>
  <c r="F91"/>
  <c r="G90"/>
  <c r="F90"/>
  <c r="G89"/>
  <c r="F89"/>
  <c r="G85"/>
  <c r="F85"/>
  <c r="G84"/>
  <c r="F84"/>
  <c r="G83"/>
  <c r="F83"/>
  <c r="G82"/>
  <c r="F82"/>
  <c r="G81"/>
  <c r="F81"/>
  <c r="G80"/>
  <c r="F80"/>
  <c r="G75"/>
  <c r="F75"/>
  <c r="G74"/>
  <c r="G73"/>
  <c r="G72"/>
  <c r="F72"/>
  <c r="G71"/>
  <c r="F71"/>
  <c r="G70"/>
  <c r="F70"/>
  <c r="G68"/>
  <c r="F68"/>
  <c r="G67"/>
  <c r="F67"/>
  <c r="G66"/>
  <c r="F66"/>
  <c r="G65"/>
  <c r="F65"/>
  <c r="G64"/>
  <c r="F64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6"/>
  <c r="F36"/>
  <c r="G34"/>
  <c r="F34"/>
  <c r="G33"/>
  <c r="F33"/>
  <c r="G32"/>
  <c r="F32"/>
  <c r="G31"/>
  <c r="F31"/>
  <c r="F27"/>
  <c r="G26"/>
  <c r="F26"/>
  <c r="G25"/>
  <c r="F25"/>
  <c r="G24"/>
  <c r="F24"/>
  <c r="G20"/>
  <c r="F20"/>
  <c r="G19"/>
  <c r="F19"/>
  <c r="G18"/>
  <c r="F18"/>
  <c r="G17"/>
  <c r="F17"/>
  <c r="G16"/>
  <c r="G15"/>
  <c r="G14"/>
  <c r="G13"/>
  <c r="F13"/>
  <c r="G12"/>
  <c r="F12"/>
  <c r="G11"/>
  <c r="F11"/>
  <c r="G10"/>
  <c r="F10"/>
  <c r="G9"/>
  <c r="F9"/>
  <c r="G8"/>
  <c r="F8"/>
  <c r="G5"/>
  <c r="F5"/>
  <c r="C39" i="3" l="1"/>
  <c r="G35" l="1"/>
  <c r="F35"/>
  <c r="G39" l="1"/>
  <c r="F39"/>
</calcChain>
</file>

<file path=xl/sharedStrings.xml><?xml version="1.0" encoding="utf-8"?>
<sst xmlns="http://schemas.openxmlformats.org/spreadsheetml/2006/main" count="313" uniqueCount="158">
  <si>
    <t>Oznaka</t>
  </si>
  <si>
    <t>Ostvarenje preth. god. (1)</t>
  </si>
  <si>
    <t>Izvorni plan (2.)</t>
  </si>
  <si>
    <t>Tekući plan (3.)</t>
  </si>
  <si>
    <t>Ostvarenje (4.)</t>
  </si>
  <si>
    <t>Indeks 4./1. (5.)</t>
  </si>
  <si>
    <t>Indeks 4./3. (6.)</t>
  </si>
  <si>
    <t>A. RAČUN PRIHODA I RASHODA</t>
  </si>
  <si>
    <t>6 Prihodi poslovanja</t>
  </si>
  <si>
    <t>63 Pomoći iz inozemstva i od subjekata unutar općeg proračuna</t>
  </si>
  <si>
    <t>634 Pomoći od izvanproračunskih korisnika</t>
  </si>
  <si>
    <t>6341 Tekuće pomoći od izvanproračunskih korisnika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</si>
  <si>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</si>
  <si>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</si>
  <si>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</si>
  <si>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</si>
  <si>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</si>
  <si>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</si>
  <si>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</si>
  <si>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</si>
  <si>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</si>
  <si>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 te povrati po protestiranim jamstvima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</si>
  <si>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</si>
  <si>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</si>
  <si>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</si>
  <si>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 i povrat donacija po protestiranim jamstvima</t>
  </si>
  <si>
    <t>6631 Tekuće donacije</t>
  </si>
  <si>
    <t>6632 Kapitalne donacije</t>
  </si>
  <si>
    <t>68 Kazne, upravne mjere i ostali prihodi</t>
  </si>
  <si>
    <t>683 Ostali prihodi</t>
  </si>
  <si>
    <t>6831 Ostali prihodi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</si>
  <si>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</si>
  <si>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</si>
  <si>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</si>
  <si>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</si>
  <si>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SVEUKUPNO PRIHODI</t>
  </si>
  <si>
    <t>3 Rashodi poslovanja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</si>
  <si>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</si>
  <si>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</si>
  <si>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</si>
  <si>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</si>
  <si>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</si>
  <si>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</si>
  <si>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</si>
  <si>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</si>
  <si>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</si>
  <si>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</si>
  <si>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</si>
  <si>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</si>
  <si>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</si>
  <si>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</si>
  <si>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</si>
  <si>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</si>
  <si>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</si>
  <si>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</si>
  <si>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</si>
  <si>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</si>
  <si>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</si>
  <si>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</si>
  <si>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</si>
  <si>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</si>
  <si>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</si>
  <si>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</si>
  <si>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</si>
  <si>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</si>
  <si>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</si>
  <si>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</si>
  <si>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</si>
  <si>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</si>
  <si>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</si>
  <si>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</si>
  <si>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</si>
  <si>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</si>
  <si>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</si>
  <si>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</si>
  <si>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</si>
  <si>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3296 Troškovi sudskih postupaka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</si>
  <si>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</si>
  <si>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</si>
  <si>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</si>
  <si>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</si>
  <si>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</si>
  <si>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</si>
  <si>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</si>
  <si>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</si>
  <si>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</si>
  <si>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</si>
  <si>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</si>
  <si>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</si>
  <si>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</si>
  <si>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</si>
  <si>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</si>
  <si>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</si>
  <si>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</si>
  <si>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426 Nematerijalna proizvedena imovina</t>
  </si>
  <si>
    <t>4262 Ulaganja u računalne programe</t>
  </si>
  <si>
    <t>SVEUKUPNO RASHODI</t>
  </si>
  <si>
    <t>67 Prihodi iz nadležnog proračuna i od HZZO-a temeljem ugovornih obveza</t>
  </si>
  <si>
    <t>6711 Prihodi iz nadležnog proračuna za financiranje rashoda poslovanja</t>
  </si>
  <si>
    <t>671 Prihodi iz nadležnog proračuna za financiranje redovne djelatnosti proračunskih korisnika</t>
  </si>
  <si>
    <t>6712 Prihodi iz nadležnog proračuna za nabavu nefinancijske imovine</t>
  </si>
  <si>
    <t>Razlika - višak/manjak</t>
  </si>
  <si>
    <t xml:space="preserve"> PRIHODI UKUPNO</t>
  </si>
  <si>
    <t>RASHODI UKUPNO</t>
  </si>
  <si>
    <t>B. RAČUN FINANCIRANJA</t>
  </si>
  <si>
    <t>8 Primici od financijske imovine i zaduživanja</t>
  </si>
  <si>
    <t>5  Izdaci za financijsku imovinu i otplate zajmova</t>
  </si>
  <si>
    <t>Neto zaduživanje/financiranje</t>
  </si>
  <si>
    <t>C. RASPOLOŽIVA SREDSTVA IZ PRETHODNE GODINE</t>
  </si>
  <si>
    <t>Višak/manjak+neto financiranje+raspoloživa sredstva iz prethodnih godina</t>
  </si>
  <si>
    <t>Višak/manjak iz prethodnih godina</t>
  </si>
  <si>
    <t>Tekući plan -(3.)</t>
  </si>
  <si>
    <t>Izvorni plan -(2.)</t>
  </si>
  <si>
    <t xml:space="preserve">I. OPĆI DIO  </t>
  </si>
  <si>
    <t>SVEUKUPNO</t>
  </si>
  <si>
    <t>Izvor: 111 Porezni i ostali prihodi</t>
  </si>
  <si>
    <t>Izvor: 321 Vlastiti prihodi - proračunski korisnici</t>
  </si>
  <si>
    <t>Izvor: 383 Prenesena sredstva - vlastiti prihodi proračunskih korisnika</t>
  </si>
  <si>
    <t>Izvor: 431 Prihodi za posebne namjene - proračunski korisnici</t>
  </si>
  <si>
    <t>Izvor: 483 Prenesena sredstva - namjenski prihodi - proračunski korisnici</t>
  </si>
  <si>
    <t>Izvor: 484 Prenesena sredstva - prihodi za decentralizirane funkcije</t>
  </si>
  <si>
    <t>Izvor: 512 Pomoći iz državnog proračuna</t>
  </si>
  <si>
    <t>Izvor: 515 Pomoći za provođenje EU projekata</t>
  </si>
  <si>
    <t>Izvor: 521 Pomoći - proračunski korisnici</t>
  </si>
  <si>
    <t>Izvor: 581 Prenesena sredstva - pomoći</t>
  </si>
  <si>
    <t>Izvor: 582 Prenesena sredstva - pomoći - proračunski korisnici</t>
  </si>
  <si>
    <t>Izvor: 621 Donacije - proračunski korisnici</t>
  </si>
  <si>
    <t>Izvor: 682 Prenesena sredstva - donacije - proračunski korisnici</t>
  </si>
  <si>
    <t>Izvor: 731 Prihodi od prodaje ili zamjene nefin. imov. i naknade štete s naslova osiguranja - prorač. korisnici</t>
  </si>
  <si>
    <t>Izvor: 782 Prenesena sredstva - Prihodi od prodaje ili zamjene nefinancijske imovine i naknade štete s naslova osiguranja</t>
  </si>
  <si>
    <t>A 530101 Osiguravanje uvjeta rada</t>
  </si>
  <si>
    <t>K 530103 Opremanje ustanova školstva</t>
  </si>
  <si>
    <t>Program: 5306 Obilježavanje postignuća učenika i nastavnika</t>
  </si>
  <si>
    <t>A 530603 Natjecanja i smotre</t>
  </si>
  <si>
    <t>A 530604 Natjecanja i smotre</t>
  </si>
  <si>
    <t>Funk. klas: 0980 Usluge obrazovanja koje nisu drugdje svrstane</t>
  </si>
  <si>
    <t xml:space="preserve">        Na temelju Zakona o proračunu ("Narodne novine“ broj 87/08, 136/12 i 15/15, 144/21),i Pravilnika o polugodišnjem i godišnjem izvještaju o izvršenju proračuna ("Narodne novine" 24/13, 102/17 i 1/20) Graditeljska škola za industriju i obrt podnosi školskom odboru:</t>
  </si>
  <si>
    <t>Izvor: 442 Prihodi za decentralizirane funkcije - SŠ</t>
  </si>
  <si>
    <t xml:space="preserve">Izvor: 116 Predfinanciranje EU projekata
</t>
  </si>
  <si>
    <t>Program: 5501 Srednjoškolsko obrazovanje</t>
  </si>
  <si>
    <t>Funk. klas: 0921 Srednjoškolsko obrazovanje</t>
  </si>
  <si>
    <t>Program: 5502 Unapređenje kvalitete odgojno obrazovnog sustava</t>
  </si>
  <si>
    <t>A 55203 Programi školskog kurikuluma</t>
  </si>
  <si>
    <t>A 550216 Projekt "Zdravlje i higijena"</t>
  </si>
  <si>
    <t>A 55205 Programi sufinancianja rada pomoćnika u nastavi</t>
  </si>
  <si>
    <t>Izvor: 116 Predfinanciranje EU projekta</t>
  </si>
  <si>
    <t>Financijski plan  GRADITELJSKA ŠKOLA ZA INDUSTRIJU I OBRT, RIJEKA za 2023. godinu ostvaren je kako slijedi:</t>
  </si>
  <si>
    <t>I. OPĆI DIO KONSOLIDIRANOG PRORAČUNA za razdoblje od 01.01.2023. do 30.06.2023.</t>
  </si>
  <si>
    <t>PRIHODI I RASHODI 2023.PREMA EKONOMSKOJ KLASIFIKACIJI</t>
  </si>
  <si>
    <t>381 Tekuće donacije</t>
  </si>
  <si>
    <t>3812 Tekuće donacije u naravi</t>
  </si>
  <si>
    <t>3299 Ostali nespomenuti rashodi poslovanja</t>
  </si>
  <si>
    <t xml:space="preserve">     Polugodišnji izvještaj izvršenja financijskog plana za 2023. godinu čini izvršenje prihoda i rashoda te primitaka i izdataka po ekonomskoj klasifikaciji  te izvršenje rashoda prema izvorima i programskoj klasifikaciji.</t>
  </si>
  <si>
    <t>POLUGODIŠNJI  IZVJEŠTAJ O IZVRŠENJU FINANCIJSKOG PLANA ZA PERIOD OD 01.01. - 30.06. 2023. GODINU</t>
  </si>
  <si>
    <t>Ostvarenje/Izvršenje 2022. (1)</t>
  </si>
  <si>
    <t>Ostvarenje/Izvršenje  2023.(4.)</t>
  </si>
  <si>
    <t>PRIHODI I RASHODI 2023. UKUPNO PO IZVORIMA</t>
  </si>
  <si>
    <t>PRIHODI I RASHODI 2023. UKUPNO PO PROGRAMSKOJ, FUNKCIJSKOJ KLASIFIKACIJI I  IZVORIMA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</si>
</sst>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7"/>
      <color rgb="FF000000"/>
      <name val="Verdana"/>
      <family val="2"/>
      <charset val="238"/>
    </font>
    <font>
      <b/>
      <sz val="9"/>
      <color rgb="FF000000"/>
      <name val="Calibri Light"/>
      <family val="2"/>
      <charset val="238"/>
    </font>
    <font>
      <sz val="7"/>
      <color theme="1"/>
      <name val="Verdana"/>
      <family val="2"/>
      <charset val="238"/>
    </font>
    <font>
      <b/>
      <sz val="7"/>
      <color rgb="FF000000"/>
      <name val="Arial"/>
      <family val="2"/>
      <charset val="238"/>
    </font>
    <font>
      <sz val="9"/>
      <color rgb="FF000000"/>
      <name val="Calibri Light"/>
      <family val="2"/>
      <charset val="238"/>
    </font>
    <font>
      <sz val="7"/>
      <color rgb="FF000000"/>
      <name val="Arial"/>
      <family val="2"/>
      <charset val="238"/>
    </font>
    <font>
      <sz val="9"/>
      <color theme="1"/>
      <name val="Calibri Light"/>
      <family val="2"/>
      <charset val="238"/>
    </font>
    <font>
      <b/>
      <sz val="7"/>
      <color theme="1"/>
      <name val="Verdana"/>
      <family val="2"/>
      <charset val="238"/>
    </font>
    <font>
      <sz val="12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b/>
      <sz val="8"/>
      <color rgb="FF000000"/>
      <name val="Verdana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Verdana"/>
      <family val="2"/>
      <charset val="238"/>
    </font>
    <font>
      <b/>
      <sz val="7.5"/>
      <color rgb="FF000000"/>
      <name val="Microsoft Sans Serif"/>
      <family val="2"/>
      <charset val="238"/>
    </font>
    <font>
      <sz val="7.5"/>
      <color rgb="FF000000"/>
      <name val="Microsoft Sans Serif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Verdana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1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1" fillId="33" borderId="11" xfId="0" applyFont="1" applyFill="1" applyBorder="1" applyAlignment="1">
      <alignment horizontal="left" wrapText="1"/>
    </xf>
    <xf numFmtId="4" fontId="19" fillId="33" borderId="11" xfId="0" applyNumberFormat="1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right" wrapText="1"/>
    </xf>
    <xf numFmtId="0" fontId="22" fillId="33" borderId="11" xfId="0" applyFont="1" applyFill="1" applyBorder="1" applyAlignment="1">
      <alignment horizontal="right" wrapText="1"/>
    </xf>
    <xf numFmtId="0" fontId="20" fillId="0" borderId="0" xfId="0" applyFont="1"/>
    <xf numFmtId="0" fontId="23" fillId="33" borderId="11" xfId="0" applyFont="1" applyFill="1" applyBorder="1" applyAlignment="1">
      <alignment horizontal="left" wrapText="1"/>
    </xf>
    <xf numFmtId="4" fontId="22" fillId="33" borderId="11" xfId="0" applyNumberFormat="1" applyFont="1" applyFill="1" applyBorder="1" applyAlignment="1">
      <alignment horizontal="right" wrapText="1"/>
    </xf>
    <xf numFmtId="0" fontId="24" fillId="0" borderId="0" xfId="0" applyFont="1"/>
    <xf numFmtId="0" fontId="21" fillId="34" borderId="11" xfId="0" applyFont="1" applyFill="1" applyBorder="1" applyAlignment="1">
      <alignment horizontal="left" wrapText="1"/>
    </xf>
    <xf numFmtId="4" fontId="19" fillId="34" borderId="11" xfId="0" applyNumberFormat="1" applyFont="1" applyFill="1" applyBorder="1" applyAlignment="1">
      <alignment horizontal="right" wrapText="1"/>
    </xf>
    <xf numFmtId="0" fontId="25" fillId="0" borderId="0" xfId="0" applyFont="1"/>
    <xf numFmtId="0" fontId="27" fillId="0" borderId="0" xfId="0" applyFont="1" applyAlignment="1">
      <alignment horizontal="left" indent="1"/>
    </xf>
    <xf numFmtId="0" fontId="28" fillId="35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wrapText="1"/>
    </xf>
    <xf numFmtId="0" fontId="29" fillId="0" borderId="10" xfId="0" applyFont="1" applyBorder="1" applyAlignment="1">
      <alignment horizontal="center" vertical="center" wrapText="1"/>
    </xf>
    <xf numFmtId="0" fontId="30" fillId="33" borderId="11" xfId="0" applyFont="1" applyFill="1" applyBorder="1" applyAlignment="1">
      <alignment horizontal="left" wrapText="1" indent="1"/>
    </xf>
    <xf numFmtId="4" fontId="30" fillId="33" borderId="11" xfId="0" applyNumberFormat="1" applyFont="1" applyFill="1" applyBorder="1" applyAlignment="1">
      <alignment horizontal="right" wrapText="1" indent="1"/>
    </xf>
    <xf numFmtId="4" fontId="31" fillId="33" borderId="11" xfId="0" applyNumberFormat="1" applyFont="1" applyFill="1" applyBorder="1" applyAlignment="1">
      <alignment horizontal="right" wrapText="1" indent="1"/>
    </xf>
    <xf numFmtId="0" fontId="30" fillId="33" borderId="11" xfId="0" applyFont="1" applyFill="1" applyBorder="1" applyAlignment="1">
      <alignment horizontal="right" wrapText="1" indent="1"/>
    </xf>
    <xf numFmtId="4" fontId="30" fillId="33" borderId="15" xfId="0" applyNumberFormat="1" applyFont="1" applyFill="1" applyBorder="1" applyAlignment="1">
      <alignment horizontal="right" wrapText="1" indent="1"/>
    </xf>
    <xf numFmtId="4" fontId="30" fillId="33" borderId="17" xfId="0" applyNumberFormat="1" applyFont="1" applyFill="1" applyBorder="1" applyAlignment="1">
      <alignment horizontal="right" wrapText="1" indent="1"/>
    </xf>
    <xf numFmtId="0" fontId="30" fillId="33" borderId="17" xfId="0" applyFont="1" applyFill="1" applyBorder="1" applyAlignment="1">
      <alignment horizontal="left" wrapText="1" indent="1"/>
    </xf>
    <xf numFmtId="4" fontId="30" fillId="33" borderId="19" xfId="0" applyNumberFormat="1" applyFont="1" applyFill="1" applyBorder="1" applyAlignment="1">
      <alignment horizontal="right" wrapText="1" indent="1"/>
    </xf>
    <xf numFmtId="4" fontId="30" fillId="33" borderId="20" xfId="0" applyNumberFormat="1" applyFont="1" applyFill="1" applyBorder="1" applyAlignment="1">
      <alignment horizontal="right" wrapText="1" indent="1"/>
    </xf>
    <xf numFmtId="0" fontId="30" fillId="33" borderId="11" xfId="0" applyFont="1" applyFill="1" applyBorder="1" applyAlignment="1">
      <alignment horizontal="left" wrapText="1"/>
    </xf>
    <xf numFmtId="0" fontId="30" fillId="33" borderId="16" xfId="0" applyFont="1" applyFill="1" applyBorder="1" applyAlignment="1">
      <alignment horizontal="left" wrapText="1"/>
    </xf>
    <xf numFmtId="0" fontId="27" fillId="0" borderId="18" xfId="0" applyFont="1" applyBorder="1" applyAlignment="1">
      <alignment horizontal="left" wrapText="1"/>
    </xf>
    <xf numFmtId="4" fontId="30" fillId="33" borderId="11" xfId="0" applyNumberFormat="1" applyFont="1" applyFill="1" applyBorder="1" applyAlignment="1">
      <alignment horizontal="left" wrapText="1" indent="1"/>
    </xf>
    <xf numFmtId="4" fontId="24" fillId="0" borderId="0" xfId="0" applyNumberFormat="1" applyFont="1"/>
    <xf numFmtId="0" fontId="21" fillId="36" borderId="11" xfId="0" applyFont="1" applyFill="1" applyBorder="1" applyAlignment="1">
      <alignment horizontal="left" wrapText="1"/>
    </xf>
    <xf numFmtId="4" fontId="19" fillId="36" borderId="11" xfId="0" applyNumberFormat="1" applyFont="1" applyFill="1" applyBorder="1" applyAlignment="1">
      <alignment horizontal="right" wrapText="1"/>
    </xf>
    <xf numFmtId="0" fontId="19" fillId="33" borderId="11" xfId="0" applyFont="1" applyFill="1" applyBorder="1" applyAlignment="1">
      <alignment wrapText="1"/>
    </xf>
    <xf numFmtId="0" fontId="36" fillId="0" borderId="10" xfId="0" applyFont="1" applyBorder="1" applyAlignment="1">
      <alignment horizontal="center" vertical="center" wrapText="1" indent="1"/>
    </xf>
    <xf numFmtId="4" fontId="37" fillId="33" borderId="11" xfId="0" applyNumberFormat="1" applyFont="1" applyFill="1" applyBorder="1" applyAlignment="1">
      <alignment horizontal="right" wrapText="1" indent="1"/>
    </xf>
    <xf numFmtId="4" fontId="32" fillId="33" borderId="11" xfId="0" applyNumberFormat="1" applyFont="1" applyFill="1" applyBorder="1" applyAlignment="1">
      <alignment horizontal="right" wrapText="1" indent="1"/>
    </xf>
    <xf numFmtId="0" fontId="38" fillId="0" borderId="10" xfId="0" applyFont="1" applyBorder="1" applyAlignment="1">
      <alignment horizontal="center" vertical="center" wrapText="1"/>
    </xf>
    <xf numFmtId="0" fontId="35" fillId="0" borderId="0" xfId="0" applyFont="1" applyAlignment="1">
      <alignment horizontal="left" wrapText="1"/>
    </xf>
    <xf numFmtId="0" fontId="39" fillId="33" borderId="11" xfId="0" applyFont="1" applyFill="1" applyBorder="1" applyAlignment="1">
      <alignment horizontal="left" wrapText="1"/>
    </xf>
    <xf numFmtId="4" fontId="39" fillId="33" borderId="11" xfId="0" applyNumberFormat="1" applyFont="1" applyFill="1" applyBorder="1" applyAlignment="1">
      <alignment horizontal="right" wrapText="1"/>
    </xf>
    <xf numFmtId="0" fontId="39" fillId="33" borderId="11" xfId="0" applyFont="1" applyFill="1" applyBorder="1" applyAlignment="1">
      <alignment horizontal="right" wrapText="1"/>
    </xf>
    <xf numFmtId="0" fontId="39" fillId="34" borderId="11" xfId="0" applyFont="1" applyFill="1" applyBorder="1" applyAlignment="1">
      <alignment horizontal="left" wrapText="1"/>
    </xf>
    <xf numFmtId="4" fontId="39" fillId="34" borderId="11" xfId="0" applyNumberFormat="1" applyFont="1" applyFill="1" applyBorder="1" applyAlignment="1">
      <alignment horizontal="right" wrapText="1"/>
    </xf>
    <xf numFmtId="4" fontId="30" fillId="33" borderId="15" xfId="0" applyNumberFormat="1" applyFont="1" applyFill="1" applyBorder="1" applyAlignment="1">
      <alignment horizontal="left" wrapText="1" indent="1"/>
    </xf>
    <xf numFmtId="4" fontId="33" fillId="33" borderId="11" xfId="0" applyNumberFormat="1" applyFont="1" applyFill="1" applyBorder="1" applyAlignment="1">
      <alignment wrapText="1"/>
    </xf>
    <xf numFmtId="4" fontId="19" fillId="33" borderId="11" xfId="0" applyNumberFormat="1" applyFont="1" applyFill="1" applyBorder="1" applyAlignment="1">
      <alignment wrapText="1"/>
    </xf>
    <xf numFmtId="4" fontId="22" fillId="33" borderId="11" xfId="0" applyNumberFormat="1" applyFont="1" applyFill="1" applyBorder="1" applyAlignment="1">
      <alignment wrapText="1"/>
    </xf>
    <xf numFmtId="0" fontId="33" fillId="33" borderId="11" xfId="0" applyFont="1" applyFill="1" applyBorder="1" applyAlignment="1">
      <alignment wrapText="1"/>
    </xf>
    <xf numFmtId="0" fontId="32" fillId="33" borderId="11" xfId="0" applyFont="1" applyFill="1" applyBorder="1" applyAlignment="1">
      <alignment wrapText="1"/>
    </xf>
    <xf numFmtId="4" fontId="19" fillId="34" borderId="11" xfId="0" applyNumberFormat="1" applyFont="1" applyFill="1" applyBorder="1" applyAlignment="1">
      <alignment wrapText="1"/>
    </xf>
    <xf numFmtId="0" fontId="37" fillId="33" borderId="11" xfId="0" applyFont="1" applyFill="1" applyBorder="1" applyAlignment="1">
      <alignment horizontal="right" wrapText="1" indent="1"/>
    </xf>
    <xf numFmtId="0" fontId="39" fillId="33" borderId="11" xfId="0" applyFont="1" applyFill="1" applyBorder="1" applyAlignment="1">
      <alignment horizontal="left" vertical="center"/>
    </xf>
    <xf numFmtId="4" fontId="37" fillId="33" borderId="11" xfId="0" applyNumberFormat="1" applyFont="1" applyFill="1" applyBorder="1" applyAlignment="1">
      <alignment horizontal="right" wrapText="1"/>
    </xf>
    <xf numFmtId="4" fontId="41" fillId="0" borderId="21" xfId="0" applyNumberFormat="1" applyFont="1" applyBorder="1"/>
    <xf numFmtId="4" fontId="37" fillId="33" borderId="11" xfId="0" applyNumberFormat="1" applyFont="1" applyFill="1" applyBorder="1" applyAlignment="1">
      <alignment wrapText="1"/>
    </xf>
    <xf numFmtId="0" fontId="39" fillId="37" borderId="11" xfId="0" applyFont="1" applyFill="1" applyBorder="1" applyAlignment="1">
      <alignment horizontal="left" wrapText="1"/>
    </xf>
    <xf numFmtId="0" fontId="39" fillId="37" borderId="11" xfId="0" applyFont="1" applyFill="1" applyBorder="1" applyAlignment="1">
      <alignment horizontal="right" wrapText="1"/>
    </xf>
    <xf numFmtId="0" fontId="39" fillId="36" borderId="11" xfId="0" applyFont="1" applyFill="1" applyBorder="1" applyAlignment="1">
      <alignment horizontal="right" wrapText="1"/>
    </xf>
    <xf numFmtId="4" fontId="22" fillId="34" borderId="11" xfId="0" applyNumberFormat="1" applyFont="1" applyFill="1" applyBorder="1" applyAlignment="1">
      <alignment horizontal="right" wrapText="1"/>
    </xf>
    <xf numFmtId="4" fontId="43" fillId="33" borderId="11" xfId="0" applyNumberFormat="1" applyFont="1" applyFill="1" applyBorder="1" applyAlignment="1">
      <alignment horizontal="right" wrapText="1" indent="1"/>
    </xf>
    <xf numFmtId="0" fontId="43" fillId="33" borderId="11" xfId="0" applyFont="1" applyFill="1" applyBorder="1" applyAlignment="1">
      <alignment horizontal="left" wrapText="1"/>
    </xf>
    <xf numFmtId="0" fontId="43" fillId="33" borderId="15" xfId="0" applyFont="1" applyFill="1" applyBorder="1" applyAlignment="1">
      <alignment horizontal="left" wrapText="1"/>
    </xf>
    <xf numFmtId="4" fontId="22" fillId="37" borderId="11" xfId="0" applyNumberFormat="1" applyFont="1" applyFill="1" applyBorder="1" applyAlignment="1">
      <alignment horizontal="right" wrapText="1"/>
    </xf>
    <xf numFmtId="4" fontId="19" fillId="37" borderId="11" xfId="0" applyNumberFormat="1" applyFont="1" applyFill="1" applyBorder="1" applyAlignment="1">
      <alignment horizontal="right" wrapText="1"/>
    </xf>
    <xf numFmtId="4" fontId="39" fillId="37" borderId="11" xfId="0" applyNumberFormat="1" applyFont="1" applyFill="1" applyBorder="1" applyAlignment="1">
      <alignment horizontal="right" wrapText="1"/>
    </xf>
    <xf numFmtId="4" fontId="0" fillId="0" borderId="0" xfId="0" applyNumberFormat="1"/>
    <xf numFmtId="4" fontId="42" fillId="33" borderId="11" xfId="0" applyNumberFormat="1" applyFont="1" applyFill="1" applyBorder="1" applyAlignment="1">
      <alignment wrapText="1"/>
    </xf>
    <xf numFmtId="4" fontId="39" fillId="33" borderId="11" xfId="0" applyNumberFormat="1" applyFont="1" applyFill="1" applyBorder="1" applyAlignment="1">
      <alignment wrapText="1"/>
    </xf>
    <xf numFmtId="4" fontId="32" fillId="33" borderId="11" xfId="0" applyNumberFormat="1" applyFont="1" applyFill="1" applyBorder="1" applyAlignment="1">
      <alignment wrapText="1"/>
    </xf>
    <xf numFmtId="0" fontId="39" fillId="33" borderId="11" xfId="0" applyFont="1" applyFill="1" applyBorder="1" applyAlignment="1">
      <alignment wrapText="1"/>
    </xf>
    <xf numFmtId="4" fontId="39" fillId="36" borderId="11" xfId="0" applyNumberFormat="1" applyFont="1" applyFill="1" applyBorder="1" applyAlignment="1">
      <alignment wrapText="1"/>
    </xf>
    <xf numFmtId="4" fontId="37" fillId="37" borderId="11" xfId="0" applyNumberFormat="1" applyFont="1" applyFill="1" applyBorder="1" applyAlignment="1">
      <alignment wrapText="1"/>
    </xf>
    <xf numFmtId="4" fontId="32" fillId="36" borderId="11" xfId="0" applyNumberFormat="1" applyFont="1" applyFill="1" applyBorder="1" applyAlignment="1">
      <alignment wrapText="1"/>
    </xf>
    <xf numFmtId="4" fontId="37" fillId="36" borderId="11" xfId="0" applyNumberFormat="1" applyFont="1" applyFill="1" applyBorder="1" applyAlignment="1">
      <alignment wrapText="1"/>
    </xf>
    <xf numFmtId="4" fontId="39" fillId="34" borderId="11" xfId="0" applyNumberFormat="1" applyFont="1" applyFill="1" applyBorder="1" applyAlignment="1">
      <alignment wrapText="1"/>
    </xf>
    <xf numFmtId="0" fontId="37" fillId="33" borderId="11" xfId="0" applyFont="1" applyFill="1" applyBorder="1" applyAlignment="1">
      <alignment wrapText="1"/>
    </xf>
    <xf numFmtId="0" fontId="39" fillId="37" borderId="11" xfId="0" applyFont="1" applyFill="1" applyBorder="1" applyAlignment="1">
      <alignment wrapText="1"/>
    </xf>
    <xf numFmtId="0" fontId="34" fillId="35" borderId="0" xfId="0" applyFont="1" applyFill="1" applyAlignment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7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2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J17" sqref="J17"/>
    </sheetView>
  </sheetViews>
  <sheetFormatPr defaultRowHeight="10.5"/>
  <cols>
    <col min="1" max="1" width="30.28515625" style="14" customWidth="1"/>
    <col min="2" max="5" width="12.7109375" style="14" customWidth="1"/>
    <col min="6" max="6" width="8.28515625" style="14" customWidth="1"/>
    <col min="7" max="7" width="8.5703125" style="14" bestFit="1" customWidth="1"/>
    <col min="8" max="16384" width="9.140625" style="14"/>
  </cols>
  <sheetData>
    <row r="1" spans="1:7">
      <c r="A1" s="82" t="s">
        <v>136</v>
      </c>
      <c r="B1" s="83"/>
      <c r="C1" s="83"/>
      <c r="D1" s="83"/>
      <c r="E1" s="83"/>
      <c r="F1" s="83"/>
      <c r="G1" s="83"/>
    </row>
    <row r="2" spans="1:7" ht="23.25" customHeight="1">
      <c r="A2" s="83"/>
      <c r="B2" s="83"/>
      <c r="C2" s="83"/>
      <c r="D2" s="83"/>
      <c r="E2" s="83"/>
      <c r="F2" s="83"/>
      <c r="G2" s="83"/>
    </row>
    <row r="4" spans="1:7" ht="15">
      <c r="A4" s="84" t="s">
        <v>153</v>
      </c>
      <c r="B4" s="85"/>
      <c r="C4" s="85"/>
      <c r="D4" s="85"/>
      <c r="E4" s="85"/>
      <c r="F4" s="85"/>
      <c r="G4" s="85"/>
    </row>
    <row r="7" spans="1:7">
      <c r="A7" s="14" t="s">
        <v>113</v>
      </c>
    </row>
    <row r="10" spans="1:7" ht="16.5" customHeight="1">
      <c r="A10" s="79" t="s">
        <v>146</v>
      </c>
      <c r="B10" s="79"/>
      <c r="C10" s="79"/>
      <c r="D10" s="79"/>
      <c r="E10" s="79"/>
      <c r="F10" s="79"/>
      <c r="G10" s="79"/>
    </row>
    <row r="11" spans="1:7" ht="16.5" customHeight="1">
      <c r="A11" s="15"/>
      <c r="B11" s="15"/>
      <c r="C11" s="15"/>
      <c r="D11" s="15"/>
      <c r="E11" s="15"/>
      <c r="F11" s="15"/>
      <c r="G11" s="15"/>
    </row>
    <row r="12" spans="1:7">
      <c r="A12" s="14" t="s">
        <v>7</v>
      </c>
    </row>
    <row r="13" spans="1:7" s="16" customFormat="1" ht="11.25" thickBot="1">
      <c r="A13" s="14"/>
      <c r="B13" s="14"/>
      <c r="C13" s="14"/>
      <c r="D13" s="14"/>
      <c r="E13" s="14"/>
      <c r="F13" s="14"/>
      <c r="G13" s="14"/>
    </row>
    <row r="14" spans="1:7" ht="32.25" thickBot="1">
      <c r="A14" s="17" t="s">
        <v>0</v>
      </c>
      <c r="B14" s="17" t="s">
        <v>154</v>
      </c>
      <c r="C14" s="17" t="s">
        <v>112</v>
      </c>
      <c r="D14" s="17" t="s">
        <v>111</v>
      </c>
      <c r="E14" s="17" t="s">
        <v>155</v>
      </c>
      <c r="F14" s="17" t="s">
        <v>5</v>
      </c>
      <c r="G14" s="17" t="s">
        <v>6</v>
      </c>
    </row>
    <row r="15" spans="1:7" ht="12">
      <c r="A15" s="27" t="s">
        <v>8</v>
      </c>
      <c r="B15" s="12">
        <v>305936.18</v>
      </c>
      <c r="C15" s="12">
        <v>643433.94999999995</v>
      </c>
      <c r="D15" s="12">
        <v>643433.94999999995</v>
      </c>
      <c r="E15" s="12">
        <v>321877.39</v>
      </c>
      <c r="F15" s="19">
        <f>E15/B15*100</f>
        <v>105.21063249204458</v>
      </c>
      <c r="G15" s="20">
        <f>E15/D15*100</f>
        <v>50.024931074898994</v>
      </c>
    </row>
    <row r="16" spans="1:7" ht="11.25">
      <c r="A16" s="27" t="s">
        <v>31</v>
      </c>
      <c r="B16" s="30">
        <v>96.05</v>
      </c>
      <c r="C16" s="30">
        <v>212.36</v>
      </c>
      <c r="D16" s="19">
        <v>212.36</v>
      </c>
      <c r="E16" s="19">
        <v>56.46</v>
      </c>
      <c r="F16" s="19">
        <f t="shared" ref="F16:F21" si="0">E16/B16*100</f>
        <v>58.781884435190015</v>
      </c>
      <c r="G16" s="20">
        <f t="shared" ref="G16:G21" si="1">E16/D16*100</f>
        <v>26.586927858353736</v>
      </c>
    </row>
    <row r="17" spans="1:7" ht="12">
      <c r="A17" s="62" t="s">
        <v>102</v>
      </c>
      <c r="B17" s="61">
        <f>SUM(B15+B16)</f>
        <v>306032.23</v>
      </c>
      <c r="C17" s="61">
        <f>SUM(C15+C16)</f>
        <v>643646.30999999994</v>
      </c>
      <c r="D17" s="61">
        <f>SUM(D15+D16)</f>
        <v>643646.30999999994</v>
      </c>
      <c r="E17" s="4">
        <f>SUM(E15+E16)</f>
        <v>321933.85000000003</v>
      </c>
      <c r="F17" s="19">
        <f t="shared" si="0"/>
        <v>105.19606055871959</v>
      </c>
      <c r="G17" s="20">
        <f t="shared" si="1"/>
        <v>50.017198109937119</v>
      </c>
    </row>
    <row r="18" spans="1:7" ht="12">
      <c r="A18" s="27" t="s">
        <v>36</v>
      </c>
      <c r="B18" s="9">
        <v>308269.46000000002</v>
      </c>
      <c r="C18" s="9">
        <v>644762.39</v>
      </c>
      <c r="D18" s="9">
        <v>644478.93000000005</v>
      </c>
      <c r="E18" s="9">
        <v>322591.92</v>
      </c>
      <c r="F18" s="19">
        <f t="shared" si="0"/>
        <v>104.64608462998572</v>
      </c>
      <c r="G18" s="20">
        <f t="shared" si="1"/>
        <v>50.054688366615792</v>
      </c>
    </row>
    <row r="19" spans="1:7" ht="22.5">
      <c r="A19" s="27" t="s">
        <v>84</v>
      </c>
      <c r="B19" s="9">
        <v>0.4</v>
      </c>
      <c r="C19" s="46">
        <v>2703.23</v>
      </c>
      <c r="D19" s="46">
        <v>2424.5100000000002</v>
      </c>
      <c r="E19" s="9"/>
      <c r="F19" s="19">
        <f t="shared" si="0"/>
        <v>0</v>
      </c>
      <c r="G19" s="20">
        <f t="shared" si="1"/>
        <v>0</v>
      </c>
    </row>
    <row r="20" spans="1:7" ht="12" thickBot="1">
      <c r="A20" s="63" t="s">
        <v>103</v>
      </c>
      <c r="B20" s="22">
        <f>SUM(B18+B19)</f>
        <v>308269.86000000004</v>
      </c>
      <c r="C20" s="45">
        <f>SUM(C18+C19)</f>
        <v>647465.62</v>
      </c>
      <c r="D20" s="45">
        <f>SUM(D18+D19)</f>
        <v>646903.44000000006</v>
      </c>
      <c r="E20" s="45">
        <f>SUM(E18+E19)</f>
        <v>322591.92</v>
      </c>
      <c r="F20" s="19">
        <f t="shared" si="0"/>
        <v>104.64594884495031</v>
      </c>
      <c r="G20" s="20">
        <f t="shared" si="1"/>
        <v>49.867089901392383</v>
      </c>
    </row>
    <row r="21" spans="1:7" ht="12" thickBot="1">
      <c r="A21" s="28" t="s">
        <v>101</v>
      </c>
      <c r="B21" s="23">
        <v>-2237.63</v>
      </c>
      <c r="C21" s="23">
        <v>-3818.93</v>
      </c>
      <c r="D21" s="23">
        <v>-3818.93</v>
      </c>
      <c r="E21" s="23">
        <v>-658.07</v>
      </c>
      <c r="F21" s="23">
        <f t="shared" si="0"/>
        <v>29.409241027336957</v>
      </c>
      <c r="G21" s="23">
        <f t="shared" si="1"/>
        <v>17.231790056377051</v>
      </c>
    </row>
    <row r="22" spans="1:7">
      <c r="A22" s="16"/>
    </row>
    <row r="23" spans="1:7">
      <c r="A23" s="16"/>
    </row>
    <row r="24" spans="1:7">
      <c r="A24" s="16" t="s">
        <v>104</v>
      </c>
    </row>
    <row r="25" spans="1:7" ht="11.25" thickBot="1">
      <c r="A25" s="16"/>
    </row>
    <row r="26" spans="1:7" ht="32.25" thickBot="1">
      <c r="A26" s="17" t="s">
        <v>0</v>
      </c>
      <c r="B26" s="17" t="s">
        <v>154</v>
      </c>
      <c r="C26" s="17" t="s">
        <v>2</v>
      </c>
      <c r="D26" s="17" t="s">
        <v>3</v>
      </c>
      <c r="E26" s="17" t="s">
        <v>155</v>
      </c>
      <c r="F26" s="17" t="s">
        <v>5</v>
      </c>
      <c r="G26" s="17" t="s">
        <v>6</v>
      </c>
    </row>
    <row r="27" spans="1:7" ht="22.5">
      <c r="A27" s="27" t="s">
        <v>105</v>
      </c>
      <c r="B27" s="19"/>
      <c r="C27" s="18"/>
      <c r="D27" s="19"/>
      <c r="E27" s="19"/>
      <c r="F27" s="19"/>
      <c r="G27" s="20"/>
    </row>
    <row r="28" spans="1:7" ht="23.25" thickBot="1">
      <c r="A28" s="27" t="s">
        <v>106</v>
      </c>
      <c r="B28" s="18"/>
      <c r="C28" s="18"/>
      <c r="D28" s="21"/>
      <c r="E28" s="21"/>
      <c r="F28" s="19"/>
      <c r="G28" s="20"/>
    </row>
    <row r="29" spans="1:7" ht="12" thickBot="1">
      <c r="A29" s="28" t="s">
        <v>107</v>
      </c>
      <c r="B29" s="23"/>
      <c r="C29" s="24"/>
      <c r="D29" s="23"/>
      <c r="E29" s="23"/>
      <c r="F29" s="23"/>
      <c r="G29" s="23"/>
    </row>
    <row r="30" spans="1:7">
      <c r="A30" s="16"/>
    </row>
    <row r="31" spans="1:7">
      <c r="A31" s="16"/>
    </row>
    <row r="32" spans="1:7" ht="21">
      <c r="A32" s="16" t="s">
        <v>108</v>
      </c>
    </row>
    <row r="33" spans="1:7" ht="11.25" thickBot="1">
      <c r="A33" s="16"/>
    </row>
    <row r="34" spans="1:7" ht="32.25" thickBot="1">
      <c r="A34" s="17" t="s">
        <v>0</v>
      </c>
      <c r="B34" s="17" t="s">
        <v>154</v>
      </c>
      <c r="C34" s="17" t="s">
        <v>2</v>
      </c>
      <c r="D34" s="17" t="s">
        <v>3</v>
      </c>
      <c r="E34" s="17" t="s">
        <v>155</v>
      </c>
      <c r="F34" s="17" t="s">
        <v>5</v>
      </c>
      <c r="G34" s="17" t="s">
        <v>6</v>
      </c>
    </row>
    <row r="35" spans="1:7" ht="11.25">
      <c r="A35" s="27" t="s">
        <v>110</v>
      </c>
      <c r="B35" s="19">
        <v>3217.32</v>
      </c>
      <c r="C35" s="19">
        <v>3818.93</v>
      </c>
      <c r="D35" s="19">
        <v>3818.93</v>
      </c>
      <c r="E35" s="19">
        <v>658.07</v>
      </c>
      <c r="F35" s="19">
        <f>E35/B35*100</f>
        <v>20.453980331455995</v>
      </c>
      <c r="G35" s="20">
        <f>E35/D35*100</f>
        <v>17.231790056377051</v>
      </c>
    </row>
    <row r="36" spans="1:7">
      <c r="A36" s="16"/>
    </row>
    <row r="37" spans="1:7">
      <c r="A37" s="16"/>
    </row>
    <row r="38" spans="1:7" ht="11.25" thickBot="1">
      <c r="A38" s="16"/>
    </row>
    <row r="39" spans="1:7" ht="39.75" customHeight="1" thickBot="1">
      <c r="A39" s="29" t="s">
        <v>109</v>
      </c>
      <c r="B39" s="25"/>
      <c r="C39" s="25">
        <f>C35</f>
        <v>3818.93</v>
      </c>
      <c r="D39" s="25">
        <v>3818.93</v>
      </c>
      <c r="E39" s="25">
        <v>658.07</v>
      </c>
      <c r="F39" s="26" t="e">
        <f>E39/B39*100</f>
        <v>#DIV/0!</v>
      </c>
      <c r="G39" s="23">
        <f>E39/D39*100</f>
        <v>17.231790056377051</v>
      </c>
    </row>
    <row r="40" spans="1:7">
      <c r="A40" s="16"/>
    </row>
    <row r="41" spans="1:7">
      <c r="A41" s="16"/>
    </row>
    <row r="42" spans="1:7" ht="62.25" customHeight="1">
      <c r="A42" s="80" t="s">
        <v>152</v>
      </c>
      <c r="B42" s="80"/>
      <c r="C42" s="80"/>
      <c r="D42" s="80"/>
      <c r="E42" s="80"/>
      <c r="F42" s="80"/>
      <c r="G42" s="80"/>
    </row>
    <row r="43" spans="1:7" ht="10.5" customHeight="1">
      <c r="A43" s="81"/>
      <c r="B43" s="81"/>
      <c r="C43" s="81"/>
      <c r="D43" s="81"/>
      <c r="E43" s="81"/>
      <c r="F43" s="81"/>
      <c r="G43" s="81"/>
    </row>
    <row r="44" spans="1:7" ht="10.5" customHeight="1">
      <c r="A44" s="81"/>
      <c r="B44" s="81"/>
      <c r="C44" s="81"/>
      <c r="D44" s="81"/>
      <c r="E44" s="81"/>
      <c r="F44" s="81"/>
      <c r="G44" s="81"/>
    </row>
  </sheetData>
  <mergeCells count="6">
    <mergeCell ref="A10:G10"/>
    <mergeCell ref="A42:G42"/>
    <mergeCell ref="A43:G43"/>
    <mergeCell ref="A44:G44"/>
    <mergeCell ref="A1:G2"/>
    <mergeCell ref="A4:G4"/>
  </mergeCells>
  <pageMargins left="0.2" right="0.2" top="0.46" bottom="0.31" header="0.21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4"/>
  <sheetViews>
    <sheetView showGridLines="0" workbookViewId="0">
      <selection activeCell="E46" sqref="E46"/>
    </sheetView>
  </sheetViews>
  <sheetFormatPr defaultColWidth="8.85546875" defaultRowHeight="12"/>
  <cols>
    <col min="1" max="1" width="23.140625" style="2" customWidth="1"/>
    <col min="2" max="2" width="14.42578125" style="10" customWidth="1"/>
    <col min="3" max="5" width="12.85546875" style="10" customWidth="1"/>
    <col min="6" max="6" width="10" style="10" customWidth="1"/>
    <col min="7" max="7" width="11.140625" style="10" customWidth="1"/>
    <col min="8" max="16384" width="8.85546875" style="7"/>
  </cols>
  <sheetData>
    <row r="1" spans="1:7" s="2" customFormat="1" ht="56.25" customHeight="1" thickBot="1">
      <c r="A1" s="1" t="s">
        <v>147</v>
      </c>
      <c r="B1" s="86" t="s">
        <v>148</v>
      </c>
      <c r="C1" s="87"/>
      <c r="D1" s="87"/>
      <c r="E1" s="87"/>
      <c r="F1" s="87"/>
      <c r="G1" s="88"/>
    </row>
    <row r="2" spans="1:7" ht="24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</row>
    <row r="3" spans="1:7">
      <c r="A3" s="3" t="s">
        <v>7</v>
      </c>
      <c r="B3" s="4"/>
      <c r="C3" s="4"/>
      <c r="D3" s="4"/>
      <c r="E3" s="4"/>
      <c r="F3" s="4"/>
      <c r="G3" s="4"/>
    </row>
    <row r="4" spans="1:7">
      <c r="A4" s="3" t="s">
        <v>8</v>
      </c>
      <c r="B4" s="4">
        <f>+B5+B11+B14+B17+B24+B28</f>
        <v>305936.18</v>
      </c>
      <c r="C4" s="4">
        <f>+C5+C11+C14+C17+C24+C28</f>
        <v>643433.94999999995</v>
      </c>
      <c r="D4" s="4">
        <f>+D5+D11+D14+D17+D24+D28</f>
        <v>643433.94999999995</v>
      </c>
      <c r="E4" s="4">
        <v>321933.84999999998</v>
      </c>
      <c r="F4" s="4">
        <f t="shared" ref="F4" si="0">E4/B4*100</f>
        <v>105.22908732141454</v>
      </c>
      <c r="G4" s="4">
        <f t="shared" ref="G4" si="1">E4/D4*100</f>
        <v>50.033705868333492</v>
      </c>
    </row>
    <row r="5" spans="1:7" ht="19.5">
      <c r="A5" s="8" t="s">
        <v>9</v>
      </c>
      <c r="B5" s="9">
        <v>275610.12</v>
      </c>
      <c r="C5" s="9">
        <v>579478.71</v>
      </c>
      <c r="D5" s="9">
        <v>579478.71</v>
      </c>
      <c r="E5" s="9">
        <v>292718.02</v>
      </c>
      <c r="F5" s="9">
        <f t="shared" ref="F5:F66" si="2">E5/B5*100</f>
        <v>106.20728295463171</v>
      </c>
      <c r="G5" s="9">
        <f t="shared" ref="G5:G34" si="3">E5/D5*100</f>
        <v>50.514024924228885</v>
      </c>
    </row>
    <row r="6" spans="1:7" ht="18.75">
      <c r="A6" s="3" t="s">
        <v>10</v>
      </c>
      <c r="B6" s="4"/>
      <c r="C6" s="4"/>
      <c r="D6" s="4"/>
      <c r="E6" s="4"/>
      <c r="F6" s="9"/>
      <c r="G6" s="9"/>
    </row>
    <row r="7" spans="1:7" ht="19.5">
      <c r="A7" s="8" t="s">
        <v>11</v>
      </c>
      <c r="B7" s="9"/>
      <c r="C7" s="9"/>
      <c r="D7" s="9"/>
      <c r="E7" s="9"/>
      <c r="F7" s="9"/>
      <c r="G7" s="9"/>
    </row>
    <row r="8" spans="1:7" ht="27.75">
      <c r="A8" s="3" t="s">
        <v>12</v>
      </c>
      <c r="B8" s="9"/>
      <c r="C8" s="9"/>
      <c r="D8" s="9"/>
      <c r="E8" s="9"/>
      <c r="F8" s="9" t="e">
        <f t="shared" si="2"/>
        <v>#DIV/0!</v>
      </c>
      <c r="G8" s="9" t="e">
        <f t="shared" si="3"/>
        <v>#DIV/0!</v>
      </c>
    </row>
    <row r="9" spans="1:7" ht="29.25">
      <c r="A9" s="8" t="s">
        <v>13</v>
      </c>
      <c r="B9" s="9">
        <v>275610.12</v>
      </c>
      <c r="C9" s="9">
        <v>579478.71</v>
      </c>
      <c r="D9" s="9">
        <v>579478.71</v>
      </c>
      <c r="E9" s="9">
        <v>292718.02</v>
      </c>
      <c r="F9" s="9">
        <f t="shared" si="2"/>
        <v>106.20728295463171</v>
      </c>
      <c r="G9" s="9">
        <f t="shared" si="3"/>
        <v>50.514024924228885</v>
      </c>
    </row>
    <row r="10" spans="1:7" ht="29.25">
      <c r="A10" s="8" t="s">
        <v>14</v>
      </c>
      <c r="B10" s="9"/>
      <c r="C10" s="9"/>
      <c r="D10" s="9"/>
      <c r="E10" s="9"/>
      <c r="F10" s="9" t="e">
        <f t="shared" si="2"/>
        <v>#DIV/0!</v>
      </c>
      <c r="G10" s="9" t="e">
        <f t="shared" si="3"/>
        <v>#DIV/0!</v>
      </c>
    </row>
    <row r="11" spans="1:7">
      <c r="A11" s="3" t="s">
        <v>15</v>
      </c>
      <c r="B11" s="9">
        <v>0.46</v>
      </c>
      <c r="C11" s="9">
        <v>1.99</v>
      </c>
      <c r="D11" s="9">
        <v>1.99</v>
      </c>
      <c r="E11" s="9">
        <v>0.31</v>
      </c>
      <c r="F11" s="9">
        <f t="shared" si="2"/>
        <v>67.391304347826093</v>
      </c>
      <c r="G11" s="9">
        <f t="shared" si="3"/>
        <v>15.577889447236181</v>
      </c>
    </row>
    <row r="12" spans="1:7" ht="18.75">
      <c r="A12" s="3" t="s">
        <v>16</v>
      </c>
      <c r="B12" s="4"/>
      <c r="C12" s="4"/>
      <c r="D12" s="4"/>
      <c r="E12" s="4"/>
      <c r="F12" s="9" t="e">
        <f t="shared" si="2"/>
        <v>#DIV/0!</v>
      </c>
      <c r="G12" s="9" t="e">
        <f t="shared" si="3"/>
        <v>#DIV/0!</v>
      </c>
    </row>
    <row r="13" spans="1:7" ht="19.5">
      <c r="A13" s="8" t="s">
        <v>17</v>
      </c>
      <c r="B13" s="9">
        <v>0.46</v>
      </c>
      <c r="C13" s="9">
        <v>1.99</v>
      </c>
      <c r="D13" s="9">
        <v>1.99</v>
      </c>
      <c r="E13" s="9">
        <v>0.31</v>
      </c>
      <c r="F13" s="9">
        <f t="shared" si="2"/>
        <v>67.391304347826093</v>
      </c>
      <c r="G13" s="9">
        <f t="shared" si="3"/>
        <v>15.577889447236181</v>
      </c>
    </row>
    <row r="14" spans="1:7" ht="29.25">
      <c r="A14" s="8" t="s">
        <v>18</v>
      </c>
      <c r="B14" s="9"/>
      <c r="C14" s="9">
        <v>66.36</v>
      </c>
      <c r="D14" s="9">
        <v>66.36</v>
      </c>
      <c r="E14" s="9"/>
      <c r="F14" s="9"/>
      <c r="G14" s="9">
        <f t="shared" si="3"/>
        <v>0</v>
      </c>
    </row>
    <row r="15" spans="1:7" ht="18.75">
      <c r="A15" s="3" t="s">
        <v>19</v>
      </c>
      <c r="B15" s="4"/>
      <c r="C15" s="9"/>
      <c r="D15" s="9"/>
      <c r="E15" s="9"/>
      <c r="F15" s="9"/>
      <c r="G15" s="9" t="e">
        <f t="shared" si="3"/>
        <v>#DIV/0!</v>
      </c>
    </row>
    <row r="16" spans="1:7">
      <c r="A16" s="8" t="s">
        <v>20</v>
      </c>
      <c r="B16" s="9"/>
      <c r="C16" s="9">
        <v>66.36</v>
      </c>
      <c r="D16" s="9">
        <v>66.36</v>
      </c>
      <c r="E16" s="9"/>
      <c r="F16" s="9"/>
      <c r="G16" s="9">
        <f t="shared" si="3"/>
        <v>0</v>
      </c>
    </row>
    <row r="17" spans="1:7" ht="36.75">
      <c r="A17" s="3" t="s">
        <v>21</v>
      </c>
      <c r="B17" s="9">
        <v>288.97000000000003</v>
      </c>
      <c r="C17" s="9">
        <v>661.62</v>
      </c>
      <c r="D17" s="9">
        <v>661.62</v>
      </c>
      <c r="E17" s="9">
        <v>307.52999999999997</v>
      </c>
      <c r="F17" s="9">
        <f t="shared" si="2"/>
        <v>106.42281205661486</v>
      </c>
      <c r="G17" s="9">
        <f t="shared" si="3"/>
        <v>46.481363924911577</v>
      </c>
    </row>
    <row r="18" spans="1:7" ht="27.75">
      <c r="A18" s="3" t="s">
        <v>22</v>
      </c>
      <c r="B18" s="9"/>
      <c r="C18" s="9"/>
      <c r="D18" s="9"/>
      <c r="E18" s="9"/>
      <c r="F18" s="9" t="e">
        <f t="shared" si="2"/>
        <v>#DIV/0!</v>
      </c>
      <c r="G18" s="9" t="e">
        <f t="shared" si="3"/>
        <v>#DIV/0!</v>
      </c>
    </row>
    <row r="19" spans="1:7" ht="19.5">
      <c r="A19" s="8" t="s">
        <v>23</v>
      </c>
      <c r="B19" s="9"/>
      <c r="C19" s="9"/>
      <c r="D19" s="9"/>
      <c r="E19" s="9"/>
      <c r="F19" s="9" t="e">
        <f t="shared" si="2"/>
        <v>#DIV/0!</v>
      </c>
      <c r="G19" s="9" t="e">
        <f t="shared" si="3"/>
        <v>#DIV/0!</v>
      </c>
    </row>
    <row r="20" spans="1:7">
      <c r="A20" s="8" t="s">
        <v>24</v>
      </c>
      <c r="B20" s="9">
        <v>288.97000000000003</v>
      </c>
      <c r="C20" s="9">
        <v>661.62</v>
      </c>
      <c r="D20" s="9">
        <v>661.62</v>
      </c>
      <c r="E20" s="9">
        <v>307.52999999999997</v>
      </c>
      <c r="F20" s="9">
        <f t="shared" si="2"/>
        <v>106.42281205661486</v>
      </c>
      <c r="G20" s="9">
        <f t="shared" si="3"/>
        <v>46.481363924911577</v>
      </c>
    </row>
    <row r="21" spans="1:7" ht="36.75">
      <c r="A21" s="3" t="s">
        <v>25</v>
      </c>
      <c r="B21" s="4"/>
      <c r="C21" s="4"/>
      <c r="D21" s="4"/>
      <c r="E21" s="4"/>
      <c r="F21" s="9"/>
      <c r="G21" s="9"/>
    </row>
    <row r="22" spans="1:7">
      <c r="A22" s="8" t="s">
        <v>26</v>
      </c>
      <c r="B22" s="9"/>
      <c r="C22" s="9"/>
      <c r="D22" s="9"/>
      <c r="E22" s="9"/>
      <c r="F22" s="9"/>
      <c r="G22" s="9"/>
    </row>
    <row r="23" spans="1:7">
      <c r="A23" s="8" t="s">
        <v>27</v>
      </c>
      <c r="B23" s="9"/>
      <c r="C23" s="9"/>
      <c r="D23" s="9"/>
      <c r="E23" s="9"/>
      <c r="F23" s="9"/>
      <c r="G23" s="9"/>
    </row>
    <row r="24" spans="1:7" ht="27.75">
      <c r="A24" s="3" t="s">
        <v>97</v>
      </c>
      <c r="B24" s="9">
        <v>30036.63</v>
      </c>
      <c r="C24" s="4">
        <v>63225.27</v>
      </c>
      <c r="D24" s="4">
        <v>63225.27</v>
      </c>
      <c r="E24" s="4">
        <v>28907.99</v>
      </c>
      <c r="F24" s="9">
        <f t="shared" si="2"/>
        <v>96.242454629563966</v>
      </c>
      <c r="G24" s="9">
        <f t="shared" si="3"/>
        <v>45.722208857312914</v>
      </c>
    </row>
    <row r="25" spans="1:7" ht="36.75">
      <c r="A25" s="3" t="s">
        <v>99</v>
      </c>
      <c r="B25" s="9"/>
      <c r="C25" s="9"/>
      <c r="D25" s="9"/>
      <c r="E25" s="9"/>
      <c r="F25" s="9" t="e">
        <f t="shared" si="2"/>
        <v>#DIV/0!</v>
      </c>
      <c r="G25" s="9" t="e">
        <f t="shared" si="3"/>
        <v>#DIV/0!</v>
      </c>
    </row>
    <row r="26" spans="1:7" ht="19.5">
      <c r="A26" s="8" t="s">
        <v>98</v>
      </c>
      <c r="B26" s="9">
        <v>27211.26</v>
      </c>
      <c r="C26" s="4">
        <v>63225.27</v>
      </c>
      <c r="D26" s="4">
        <v>63225.27</v>
      </c>
      <c r="E26" s="4">
        <v>28907.99</v>
      </c>
      <c r="F26" s="9">
        <f t="shared" si="2"/>
        <v>106.23539667034898</v>
      </c>
      <c r="G26" s="9">
        <f t="shared" si="3"/>
        <v>45.722208857312914</v>
      </c>
    </row>
    <row r="27" spans="1:7" ht="19.5">
      <c r="A27" s="8" t="s">
        <v>100</v>
      </c>
      <c r="B27" s="9"/>
      <c r="C27" s="9"/>
      <c r="D27" s="9"/>
      <c r="E27" s="9"/>
      <c r="F27" s="9" t="e">
        <f t="shared" si="2"/>
        <v>#DIV/0!</v>
      </c>
      <c r="G27" s="9"/>
    </row>
    <row r="28" spans="1:7" ht="18.75">
      <c r="A28" s="3" t="s">
        <v>28</v>
      </c>
      <c r="B28" s="4"/>
      <c r="C28" s="4"/>
      <c r="D28" s="4"/>
      <c r="E28" s="4"/>
      <c r="F28" s="9"/>
      <c r="G28" s="9"/>
    </row>
    <row r="29" spans="1:7">
      <c r="A29" s="3" t="s">
        <v>29</v>
      </c>
      <c r="B29" s="34"/>
      <c r="C29" s="4"/>
      <c r="D29" s="4"/>
      <c r="E29" s="4"/>
      <c r="F29" s="9"/>
      <c r="G29" s="9"/>
    </row>
    <row r="30" spans="1:7">
      <c r="A30" s="8" t="s">
        <v>30</v>
      </c>
      <c r="B30" s="9"/>
      <c r="C30" s="9"/>
      <c r="D30" s="9"/>
      <c r="E30" s="9"/>
      <c r="F30" s="9"/>
      <c r="G30" s="9"/>
    </row>
    <row r="31" spans="1:7" s="13" customFormat="1" ht="18.75">
      <c r="A31" s="3" t="s">
        <v>31</v>
      </c>
      <c r="B31" s="9">
        <v>96.05</v>
      </c>
      <c r="C31" s="9">
        <v>212.36</v>
      </c>
      <c r="D31" s="9">
        <v>212.36</v>
      </c>
      <c r="E31" s="9">
        <v>56.46</v>
      </c>
      <c r="F31" s="9">
        <f t="shared" si="2"/>
        <v>58.781884435190015</v>
      </c>
      <c r="G31" s="9">
        <f t="shared" si="3"/>
        <v>26.586927858353736</v>
      </c>
    </row>
    <row r="32" spans="1:7" ht="19.5">
      <c r="A32" s="8" t="s">
        <v>32</v>
      </c>
      <c r="B32" s="9"/>
      <c r="C32" s="9"/>
      <c r="D32" s="9"/>
      <c r="E32" s="9"/>
      <c r="F32" s="9" t="e">
        <f t="shared" si="2"/>
        <v>#DIV/0!</v>
      </c>
      <c r="G32" s="9" t="e">
        <f t="shared" si="3"/>
        <v>#DIV/0!</v>
      </c>
    </row>
    <row r="33" spans="1:7" ht="18.75">
      <c r="A33" s="3" t="s">
        <v>33</v>
      </c>
      <c r="B33" s="9"/>
      <c r="C33" s="9"/>
      <c r="D33" s="9"/>
      <c r="E33" s="9"/>
      <c r="F33" s="9" t="e">
        <f t="shared" si="2"/>
        <v>#DIV/0!</v>
      </c>
      <c r="G33" s="9" t="e">
        <f t="shared" si="3"/>
        <v>#DIV/0!</v>
      </c>
    </row>
    <row r="34" spans="1:7">
      <c r="A34" s="8" t="s">
        <v>34</v>
      </c>
      <c r="B34" s="9">
        <v>96.05</v>
      </c>
      <c r="C34" s="9">
        <v>212.36</v>
      </c>
      <c r="D34" s="9">
        <v>212.36</v>
      </c>
      <c r="E34" s="9">
        <v>56.46</v>
      </c>
      <c r="F34" s="9">
        <f t="shared" si="2"/>
        <v>58.781884435190015</v>
      </c>
      <c r="G34" s="9">
        <f t="shared" si="3"/>
        <v>26.586927858353736</v>
      </c>
    </row>
    <row r="35" spans="1:7">
      <c r="A35" s="11" t="s">
        <v>35</v>
      </c>
      <c r="B35" s="12">
        <f>B4+B31</f>
        <v>306032.23</v>
      </c>
      <c r="C35" s="12">
        <f t="shared" ref="C35:D35" si="4">C4+C31</f>
        <v>643646.30999999994</v>
      </c>
      <c r="D35" s="12">
        <f t="shared" si="4"/>
        <v>643646.30999999994</v>
      </c>
      <c r="E35" s="12">
        <f>E4+E31</f>
        <v>321990.31</v>
      </c>
      <c r="F35" s="12">
        <f t="shared" si="2"/>
        <v>105.21450959593375</v>
      </c>
      <c r="G35" s="12">
        <f>E35/D35*100</f>
        <v>50.025970008279863</v>
      </c>
    </row>
    <row r="36" spans="1:7">
      <c r="A36" s="32"/>
      <c r="B36" s="33"/>
      <c r="C36" s="33"/>
      <c r="D36" s="33"/>
      <c r="E36" s="33"/>
      <c r="F36" s="9" t="e">
        <f t="shared" si="2"/>
        <v>#DIV/0!</v>
      </c>
      <c r="G36" s="9" t="e">
        <f t="shared" ref="G36:G62" si="5">E36/D36*100</f>
        <v>#DIV/0!</v>
      </c>
    </row>
    <row r="37" spans="1:7">
      <c r="A37" s="3" t="s">
        <v>36</v>
      </c>
      <c r="B37" s="4">
        <f>SUM(B38+B48+B79+B83)</f>
        <v>308269.45999999996</v>
      </c>
      <c r="C37" s="4">
        <f>SUM(C38+C48+C84+C79)</f>
        <v>644762.39</v>
      </c>
      <c r="D37" s="4">
        <f>SUM(D38+D48+D83+D86)</f>
        <v>644616.4</v>
      </c>
      <c r="E37" s="4">
        <f>SUM(E38+E48+E80+E83+E86)</f>
        <v>322591.91999999993</v>
      </c>
      <c r="F37" s="9">
        <f t="shared" si="2"/>
        <v>104.64608462998572</v>
      </c>
      <c r="G37" s="9">
        <f t="shared" si="5"/>
        <v>50.044013773152521</v>
      </c>
    </row>
    <row r="38" spans="1:7">
      <c r="A38" s="8" t="s">
        <v>37</v>
      </c>
      <c r="B38" s="4">
        <f>SUM(B39+B43+B45)</f>
        <v>275258.45999999996</v>
      </c>
      <c r="C38" s="4">
        <f>SUM(C39+C43+C45)</f>
        <v>587333.86</v>
      </c>
      <c r="D38" s="4">
        <f>SUM(D39+D43+D45)</f>
        <v>587333.86</v>
      </c>
      <c r="E38" s="4">
        <f>SUM(E39+E43+E45)</f>
        <v>297856.26999999996</v>
      </c>
      <c r="F38" s="9">
        <f t="shared" si="2"/>
        <v>108.20966955929347</v>
      </c>
      <c r="G38" s="9">
        <f t="shared" si="5"/>
        <v>50.713280858692521</v>
      </c>
    </row>
    <row r="39" spans="1:7" ht="15">
      <c r="A39" s="3" t="s">
        <v>38</v>
      </c>
      <c r="B39">
        <v>227738.11</v>
      </c>
      <c r="C39">
        <v>478286.91</v>
      </c>
      <c r="D39">
        <v>478286.91</v>
      </c>
      <c r="E39">
        <v>246453.46</v>
      </c>
      <c r="F39" s="9">
        <f t="shared" si="2"/>
        <v>108.21792628383542</v>
      </c>
      <c r="G39" s="9">
        <f t="shared" si="5"/>
        <v>51.528372373812189</v>
      </c>
    </row>
    <row r="40" spans="1:7">
      <c r="A40" s="8" t="s">
        <v>39</v>
      </c>
      <c r="B40" s="9">
        <v>227738.11</v>
      </c>
      <c r="C40" s="9">
        <v>478286.91</v>
      </c>
      <c r="D40" s="9">
        <v>478286.91</v>
      </c>
      <c r="E40" s="9">
        <v>246453.46</v>
      </c>
      <c r="F40" s="9">
        <f t="shared" si="2"/>
        <v>108.21792628383542</v>
      </c>
      <c r="G40" s="9">
        <f t="shared" si="5"/>
        <v>51.528372373812189</v>
      </c>
    </row>
    <row r="41" spans="1:7">
      <c r="A41" s="8" t="s">
        <v>40</v>
      </c>
      <c r="B41" s="9"/>
      <c r="C41" s="9"/>
      <c r="D41" s="9"/>
      <c r="E41" s="9"/>
      <c r="F41" s="9" t="e">
        <f t="shared" si="2"/>
        <v>#DIV/0!</v>
      </c>
      <c r="G41" s="9" t="e">
        <f t="shared" si="5"/>
        <v>#DIV/0!</v>
      </c>
    </row>
    <row r="42" spans="1:7">
      <c r="A42" s="8" t="s">
        <v>41</v>
      </c>
      <c r="B42" s="9"/>
      <c r="C42" s="9"/>
      <c r="D42" s="9"/>
      <c r="E42" s="9"/>
      <c r="F42" s="9" t="e">
        <f t="shared" si="2"/>
        <v>#DIV/0!</v>
      </c>
      <c r="G42" s="9" t="e">
        <f t="shared" si="5"/>
        <v>#DIV/0!</v>
      </c>
    </row>
    <row r="43" spans="1:7" ht="15">
      <c r="A43" s="3" t="s">
        <v>42</v>
      </c>
      <c r="B43">
        <v>10027.959999999999</v>
      </c>
      <c r="C43">
        <v>28840.67</v>
      </c>
      <c r="D43">
        <v>28840.67</v>
      </c>
      <c r="E43">
        <v>10623.02</v>
      </c>
      <c r="F43" s="9">
        <f t="shared" si="2"/>
        <v>105.9340085121999</v>
      </c>
      <c r="G43" s="9">
        <f t="shared" si="5"/>
        <v>36.833471621845128</v>
      </c>
    </row>
    <row r="44" spans="1:7">
      <c r="A44" s="8" t="s">
        <v>43</v>
      </c>
      <c r="B44" s="9">
        <v>10027.959999999999</v>
      </c>
      <c r="C44" s="9">
        <v>28840.67</v>
      </c>
      <c r="D44" s="9">
        <v>28840.67</v>
      </c>
      <c r="E44" s="9">
        <v>10623.02</v>
      </c>
      <c r="F44" s="9">
        <f t="shared" si="2"/>
        <v>105.9340085121999</v>
      </c>
      <c r="G44" s="9">
        <f t="shared" si="5"/>
        <v>36.833471621845128</v>
      </c>
    </row>
    <row r="45" spans="1:7" ht="15">
      <c r="A45" s="3" t="s">
        <v>44</v>
      </c>
      <c r="B45">
        <v>37492.39</v>
      </c>
      <c r="C45">
        <v>80206.28</v>
      </c>
      <c r="D45">
        <v>80206.28</v>
      </c>
      <c r="E45">
        <v>40779.79</v>
      </c>
      <c r="F45" s="9">
        <f t="shared" si="2"/>
        <v>108.76817935586396</v>
      </c>
      <c r="G45" s="9">
        <f t="shared" si="5"/>
        <v>50.843637181527434</v>
      </c>
    </row>
    <row r="46" spans="1:7" ht="19.5">
      <c r="A46" s="8" t="s">
        <v>45</v>
      </c>
      <c r="B46" s="9">
        <v>37492.39</v>
      </c>
      <c r="C46" s="9">
        <v>80206.28</v>
      </c>
      <c r="D46" s="9">
        <v>80206.28</v>
      </c>
      <c r="E46" s="9"/>
      <c r="F46" s="9">
        <f t="shared" si="2"/>
        <v>0</v>
      </c>
      <c r="G46" s="9">
        <f t="shared" si="5"/>
        <v>0</v>
      </c>
    </row>
    <row r="47" spans="1:7" ht="19.5">
      <c r="A47" s="8" t="s">
        <v>46</v>
      </c>
      <c r="B47" s="9"/>
      <c r="C47" s="9"/>
      <c r="D47" s="9"/>
      <c r="E47" s="9"/>
      <c r="F47" s="9" t="e">
        <f t="shared" si="2"/>
        <v>#DIV/0!</v>
      </c>
      <c r="G47" s="9" t="e">
        <f t="shared" si="5"/>
        <v>#DIV/0!</v>
      </c>
    </row>
    <row r="48" spans="1:7">
      <c r="A48" s="8" t="s">
        <v>47</v>
      </c>
      <c r="B48" s="4">
        <f>SUM(B49+B53+B60+B71)</f>
        <v>32177.299999999996</v>
      </c>
      <c r="C48" s="4">
        <f>SUM(C49+C53+C60+C71)</f>
        <v>57152.54</v>
      </c>
      <c r="D48" s="4">
        <f>SUM(D49+D53+D60+D69+D71)</f>
        <v>57152.54</v>
      </c>
      <c r="E48" s="4">
        <f>SUM(E49+E53+E60+E69+E71)</f>
        <v>24461.010000000002</v>
      </c>
      <c r="F48" s="9">
        <f t="shared" si="2"/>
        <v>76.019460924316235</v>
      </c>
      <c r="G48" s="9">
        <f t="shared" si="5"/>
        <v>42.799515122162553</v>
      </c>
    </row>
    <row r="49" spans="1:7" ht="19.5">
      <c r="A49" s="3" t="s">
        <v>48</v>
      </c>
      <c r="B49" s="67">
        <f>SUM(B50:B52)</f>
        <v>8665.66</v>
      </c>
      <c r="C49" s="67">
        <f>SUM(C50:C52)</f>
        <v>15820.95</v>
      </c>
      <c r="D49" s="67">
        <f>SUM(D50:D52)</f>
        <v>15820.95</v>
      </c>
      <c r="E49" s="67">
        <f>SUM(E50:E52)</f>
        <v>7142.97</v>
      </c>
      <c r="F49" s="9">
        <f t="shared" si="2"/>
        <v>82.428458997929766</v>
      </c>
      <c r="G49" s="9">
        <f t="shared" si="5"/>
        <v>45.148805855527009</v>
      </c>
    </row>
    <row r="50" spans="1:7">
      <c r="A50" s="8" t="s">
        <v>49</v>
      </c>
      <c r="B50" s="9">
        <v>818.81</v>
      </c>
      <c r="C50" s="46">
        <v>850.45</v>
      </c>
      <c r="D50" s="46">
        <v>850.45</v>
      </c>
      <c r="E50" s="9">
        <v>137.09</v>
      </c>
      <c r="F50" s="9">
        <f t="shared" si="2"/>
        <v>16.742589856010554</v>
      </c>
      <c r="G50" s="9">
        <f t="shared" si="5"/>
        <v>16.119701334587571</v>
      </c>
    </row>
    <row r="51" spans="1:7" ht="19.5">
      <c r="A51" s="8" t="s">
        <v>50</v>
      </c>
      <c r="B51" s="9">
        <v>7455.32</v>
      </c>
      <c r="C51" s="46">
        <v>14439.6</v>
      </c>
      <c r="D51" s="46">
        <v>14439.6</v>
      </c>
      <c r="E51" s="9">
        <v>6680.88</v>
      </c>
      <c r="F51" s="9">
        <f t="shared" si="2"/>
        <v>89.612250044263703</v>
      </c>
      <c r="G51" s="9">
        <f t="shared" si="5"/>
        <v>46.267763649962603</v>
      </c>
    </row>
    <row r="52" spans="1:7" ht="19.5">
      <c r="A52" s="8" t="s">
        <v>51</v>
      </c>
      <c r="B52" s="9">
        <v>391.53</v>
      </c>
      <c r="C52" s="46">
        <v>530.9</v>
      </c>
      <c r="D52" s="46">
        <v>530.9</v>
      </c>
      <c r="E52" s="9">
        <v>325</v>
      </c>
      <c r="F52" s="9">
        <f t="shared" si="2"/>
        <v>83.00768778893061</v>
      </c>
      <c r="G52" s="9">
        <f t="shared" si="5"/>
        <v>61.216801657562634</v>
      </c>
    </row>
    <row r="53" spans="1:7" ht="19.5">
      <c r="A53" s="3" t="s">
        <v>52</v>
      </c>
      <c r="B53" s="67">
        <f>SUM(B54:B59)</f>
        <v>10086.719999999999</v>
      </c>
      <c r="C53" s="67">
        <f>SUM(C54:C59)</f>
        <v>21122.2</v>
      </c>
      <c r="D53" s="67">
        <f>SUM(D54:D59)</f>
        <v>21122.2</v>
      </c>
      <c r="E53" s="67">
        <f>SUM(E54:E59)</f>
        <v>8484.08</v>
      </c>
      <c r="F53" s="9">
        <f t="shared" si="2"/>
        <v>84.111386060086929</v>
      </c>
      <c r="G53" s="9">
        <f t="shared" si="5"/>
        <v>40.166649307363819</v>
      </c>
    </row>
    <row r="54" spans="1:7" ht="19.5">
      <c r="A54" s="8" t="s">
        <v>53</v>
      </c>
      <c r="B54" s="9">
        <v>2234.91</v>
      </c>
      <c r="C54" s="46">
        <v>3584.01</v>
      </c>
      <c r="D54" s="46">
        <v>3584.01</v>
      </c>
      <c r="E54" s="9">
        <v>1439.16</v>
      </c>
      <c r="F54" s="9">
        <f t="shared" si="2"/>
        <v>64.394539377424593</v>
      </c>
      <c r="G54" s="9">
        <f t="shared" si="5"/>
        <v>40.15502188888982</v>
      </c>
    </row>
    <row r="55" spans="1:7">
      <c r="A55" s="8" t="s">
        <v>54</v>
      </c>
      <c r="B55" s="9">
        <v>2752.18</v>
      </c>
      <c r="C55" s="46">
        <v>3754.45</v>
      </c>
      <c r="D55" s="46">
        <v>3754.45</v>
      </c>
      <c r="E55" s="9">
        <v>1617.39</v>
      </c>
      <c r="F55" s="9">
        <f t="shared" si="2"/>
        <v>58.767595142759568</v>
      </c>
      <c r="G55" s="9">
        <f t="shared" si="5"/>
        <v>43.079279255283737</v>
      </c>
    </row>
    <row r="56" spans="1:7">
      <c r="A56" s="8" t="s">
        <v>55</v>
      </c>
      <c r="B56" s="9">
        <v>4680.6899999999996</v>
      </c>
      <c r="C56" s="46">
        <v>12210.5</v>
      </c>
      <c r="D56" s="46">
        <v>12210.5</v>
      </c>
      <c r="E56" s="9">
        <v>4654.84</v>
      </c>
      <c r="F56" s="9">
        <f t="shared" si="2"/>
        <v>99.447730996925671</v>
      </c>
      <c r="G56" s="9">
        <f t="shared" si="5"/>
        <v>38.12161664141518</v>
      </c>
    </row>
    <row r="57" spans="1:7" ht="19.5">
      <c r="A57" s="8" t="s">
        <v>56</v>
      </c>
      <c r="B57" s="9">
        <v>337.65</v>
      </c>
      <c r="C57" s="46">
        <v>624.29</v>
      </c>
      <c r="D57" s="46">
        <v>624.29</v>
      </c>
      <c r="E57" s="9">
        <v>630.54</v>
      </c>
      <c r="F57" s="9">
        <f t="shared" si="2"/>
        <v>186.74366948023101</v>
      </c>
      <c r="G57" s="9">
        <f t="shared" si="5"/>
        <v>101.00113729196367</v>
      </c>
    </row>
    <row r="58" spans="1:7">
      <c r="A58" s="8" t="s">
        <v>57</v>
      </c>
      <c r="B58" s="9">
        <v>0</v>
      </c>
      <c r="C58" s="46">
        <v>683.5</v>
      </c>
      <c r="D58" s="46">
        <v>683.5</v>
      </c>
      <c r="E58" s="9"/>
      <c r="F58" s="9" t="e">
        <f t="shared" si="2"/>
        <v>#DIV/0!</v>
      </c>
      <c r="G58" s="9">
        <f t="shared" si="5"/>
        <v>0</v>
      </c>
    </row>
    <row r="59" spans="1:7" ht="19.5">
      <c r="A59" s="8" t="s">
        <v>58</v>
      </c>
      <c r="B59" s="9">
        <v>81.290000000000006</v>
      </c>
      <c r="C59" s="46">
        <v>265.45</v>
      </c>
      <c r="D59" s="46">
        <v>265.45</v>
      </c>
      <c r="E59" s="9">
        <v>142.15</v>
      </c>
      <c r="F59" s="9">
        <f t="shared" si="2"/>
        <v>174.86775741173574</v>
      </c>
      <c r="G59" s="9">
        <f t="shared" si="5"/>
        <v>53.550574496138637</v>
      </c>
    </row>
    <row r="60" spans="1:7" ht="15">
      <c r="A60" s="3" t="s">
        <v>59</v>
      </c>
      <c r="B60" s="67">
        <f>SUM(B61:B68)</f>
        <v>9675.4600000000009</v>
      </c>
      <c r="C60" s="67">
        <f>SUM(C61:C68)</f>
        <v>18935.460000000003</v>
      </c>
      <c r="D60" s="67">
        <f>SUM(D61:D68)</f>
        <v>18935.460000000003</v>
      </c>
      <c r="E60" s="67">
        <f>SUM(E61:E68)</f>
        <v>8639.1400000000012</v>
      </c>
      <c r="F60" s="9">
        <f t="shared" si="2"/>
        <v>89.289191418289164</v>
      </c>
      <c r="G60" s="9">
        <f t="shared" si="5"/>
        <v>45.624135880512014</v>
      </c>
    </row>
    <row r="61" spans="1:7" ht="19.5">
      <c r="A61" s="8" t="s">
        <v>60</v>
      </c>
      <c r="B61" s="9">
        <v>1308.02</v>
      </c>
      <c r="C61" s="46">
        <v>2707.78</v>
      </c>
      <c r="D61" s="46">
        <v>2707.78</v>
      </c>
      <c r="E61" s="9">
        <v>1175.6500000000001</v>
      </c>
      <c r="F61" s="9">
        <f t="shared" si="2"/>
        <v>89.880124157122992</v>
      </c>
      <c r="G61" s="9">
        <f t="shared" si="5"/>
        <v>43.417485910967656</v>
      </c>
    </row>
    <row r="62" spans="1:7" ht="19.5">
      <c r="A62" s="8" t="s">
        <v>61</v>
      </c>
      <c r="B62" s="9">
        <v>1026.51</v>
      </c>
      <c r="C62" s="46">
        <v>811.66</v>
      </c>
      <c r="D62" s="46">
        <v>811.66</v>
      </c>
      <c r="E62" s="9">
        <v>507.18</v>
      </c>
      <c r="F62" s="9">
        <f t="shared" si="2"/>
        <v>49.408188911944357</v>
      </c>
      <c r="G62" s="9">
        <f t="shared" si="5"/>
        <v>62.486755538033165</v>
      </c>
    </row>
    <row r="63" spans="1:7" ht="19.5">
      <c r="A63" s="8" t="s">
        <v>62</v>
      </c>
      <c r="B63" s="9"/>
      <c r="C63" s="48"/>
      <c r="D63" s="48"/>
      <c r="E63" s="9"/>
      <c r="F63" s="9" t="e">
        <f t="shared" si="2"/>
        <v>#DIV/0!</v>
      </c>
      <c r="G63" s="9"/>
    </row>
    <row r="64" spans="1:7">
      <c r="A64" s="8" t="s">
        <v>63</v>
      </c>
      <c r="B64" s="9">
        <v>5483.79</v>
      </c>
      <c r="C64" s="46">
        <v>9293.36</v>
      </c>
      <c r="D64" s="46">
        <v>9293.36</v>
      </c>
      <c r="E64" s="9">
        <v>4276.68</v>
      </c>
      <c r="F64" s="9">
        <f t="shared" si="2"/>
        <v>77.987669112055727</v>
      </c>
      <c r="G64" s="9">
        <f t="shared" ref="G64:G97" si="6">E64/D64*100</f>
        <v>46.018662787194295</v>
      </c>
    </row>
    <row r="65" spans="1:7" ht="19.5">
      <c r="A65" s="8" t="s">
        <v>64</v>
      </c>
      <c r="B65" s="9"/>
      <c r="C65" s="46">
        <v>1114.8699999999999</v>
      </c>
      <c r="D65" s="46">
        <v>1114.8699999999999</v>
      </c>
      <c r="E65" s="9"/>
      <c r="F65" s="9" t="e">
        <f t="shared" si="2"/>
        <v>#DIV/0!</v>
      </c>
      <c r="G65" s="9">
        <f t="shared" si="6"/>
        <v>0</v>
      </c>
    </row>
    <row r="66" spans="1:7">
      <c r="A66" s="8" t="s">
        <v>65</v>
      </c>
      <c r="B66" s="9">
        <v>364.01</v>
      </c>
      <c r="C66" s="48">
        <v>606.69000000000005</v>
      </c>
      <c r="D66" s="48">
        <v>606.69000000000005</v>
      </c>
      <c r="E66" s="9">
        <v>364.02</v>
      </c>
      <c r="F66" s="9">
        <f t="shared" si="2"/>
        <v>100.00274717727535</v>
      </c>
      <c r="G66" s="9">
        <f t="shared" si="6"/>
        <v>60.000988972951589</v>
      </c>
    </row>
    <row r="67" spans="1:7">
      <c r="A67" s="8" t="s">
        <v>66</v>
      </c>
      <c r="B67" s="9">
        <v>1045.19</v>
      </c>
      <c r="C67" s="46">
        <v>2888.1</v>
      </c>
      <c r="D67" s="46">
        <v>2888.1</v>
      </c>
      <c r="E67" s="9">
        <v>1154.25</v>
      </c>
      <c r="F67" s="9">
        <f t="shared" ref="F67:F72" si="7">E67/B67*100</f>
        <v>110.43446646064352</v>
      </c>
      <c r="G67" s="9">
        <f t="shared" si="6"/>
        <v>39.965721408538485</v>
      </c>
    </row>
    <row r="68" spans="1:7" ht="18.75" customHeight="1">
      <c r="A68" s="8" t="s">
        <v>67</v>
      </c>
      <c r="B68" s="9">
        <v>447.94</v>
      </c>
      <c r="C68" s="46">
        <v>1513</v>
      </c>
      <c r="D68" s="46">
        <v>1513</v>
      </c>
      <c r="E68" s="9">
        <v>1161.3599999999999</v>
      </c>
      <c r="F68" s="9">
        <f t="shared" si="7"/>
        <v>259.26686609813817</v>
      </c>
      <c r="G68" s="9">
        <f t="shared" si="6"/>
        <v>76.758757435558493</v>
      </c>
    </row>
    <row r="69" spans="1:7" ht="18" hidden="1" customHeight="1">
      <c r="A69" s="3" t="s">
        <v>68</v>
      </c>
      <c r="B69" s="4"/>
      <c r="C69" s="47"/>
      <c r="D69" s="47"/>
      <c r="E69" s="4"/>
      <c r="F69" s="9"/>
      <c r="G69" s="9"/>
    </row>
    <row r="70" spans="1:7" ht="2.25" hidden="1" customHeight="1">
      <c r="A70" s="8" t="s">
        <v>69</v>
      </c>
      <c r="B70" s="9"/>
      <c r="C70" s="46"/>
      <c r="D70" s="46"/>
      <c r="E70" s="9"/>
      <c r="F70" s="9" t="e">
        <f t="shared" si="7"/>
        <v>#DIV/0!</v>
      </c>
      <c r="G70" s="9" t="e">
        <f t="shared" si="6"/>
        <v>#DIV/0!</v>
      </c>
    </row>
    <row r="71" spans="1:7" ht="18" customHeight="1">
      <c r="A71" s="3" t="s">
        <v>70</v>
      </c>
      <c r="B71" s="67">
        <f>SUM(B73:B78)</f>
        <v>3749.4599999999996</v>
      </c>
      <c r="C71" s="67">
        <f>SUM(C73:C78)</f>
        <v>1273.93</v>
      </c>
      <c r="D71" s="67">
        <f>SUM(D73:D78)</f>
        <v>1273.93</v>
      </c>
      <c r="E71" s="67">
        <f>SUM(E73:E78)</f>
        <v>194.82</v>
      </c>
      <c r="F71" s="9">
        <f t="shared" si="7"/>
        <v>5.195948216543183</v>
      </c>
      <c r="G71" s="9">
        <f t="shared" si="6"/>
        <v>15.292833986168782</v>
      </c>
    </row>
    <row r="72" spans="1:7" ht="29.25" hidden="1">
      <c r="A72" s="8" t="s">
        <v>71</v>
      </c>
      <c r="B72" s="9"/>
      <c r="C72" s="46"/>
      <c r="D72" s="46"/>
      <c r="E72" s="9"/>
      <c r="F72" s="9" t="e">
        <f t="shared" si="7"/>
        <v>#DIV/0!</v>
      </c>
      <c r="G72" s="9" t="e">
        <f t="shared" si="6"/>
        <v>#DIV/0!</v>
      </c>
    </row>
    <row r="73" spans="1:7">
      <c r="A73" s="8" t="s">
        <v>72</v>
      </c>
      <c r="B73" s="9"/>
      <c r="C73" s="46">
        <v>444.41</v>
      </c>
      <c r="D73" s="46">
        <v>444.41</v>
      </c>
      <c r="E73" s="9"/>
      <c r="F73" s="9"/>
      <c r="G73" s="9">
        <f t="shared" si="6"/>
        <v>0</v>
      </c>
    </row>
    <row r="74" spans="1:7">
      <c r="A74" s="8" t="s">
        <v>73</v>
      </c>
      <c r="B74" s="9">
        <v>26.54</v>
      </c>
      <c r="C74" s="46">
        <v>265.45</v>
      </c>
      <c r="D74" s="46">
        <v>265.45</v>
      </c>
      <c r="E74" s="9">
        <v>30</v>
      </c>
      <c r="F74" s="9"/>
      <c r="G74" s="9">
        <f t="shared" si="6"/>
        <v>11.30156338293464</v>
      </c>
    </row>
    <row r="75" spans="1:7">
      <c r="A75" s="8" t="s">
        <v>74</v>
      </c>
      <c r="B75" s="9">
        <v>73</v>
      </c>
      <c r="C75" s="46">
        <v>165.9</v>
      </c>
      <c r="D75" s="46">
        <v>165.9</v>
      </c>
      <c r="E75" s="9">
        <v>74.819999999999993</v>
      </c>
      <c r="F75" s="9">
        <f t="shared" ref="F75" si="8">E75/B75*100</f>
        <v>102.49315068493149</v>
      </c>
      <c r="G75" s="9">
        <f t="shared" si="6"/>
        <v>45.099457504520792</v>
      </c>
    </row>
    <row r="76" spans="1:7">
      <c r="A76" s="8" t="s">
        <v>75</v>
      </c>
      <c r="B76" s="9">
        <v>2812.1</v>
      </c>
      <c r="C76" s="46"/>
      <c r="D76" s="46"/>
      <c r="E76" s="9"/>
      <c r="F76" s="9"/>
      <c r="G76" s="9" t="e">
        <f t="shared" si="6"/>
        <v>#DIV/0!</v>
      </c>
    </row>
    <row r="77" spans="1:7">
      <c r="A77" s="8" t="s">
        <v>76</v>
      </c>
      <c r="B77" s="9">
        <v>763.16</v>
      </c>
      <c r="C77" s="46"/>
      <c r="D77" s="46"/>
      <c r="E77" s="9"/>
      <c r="F77" s="9"/>
      <c r="G77" s="9"/>
    </row>
    <row r="78" spans="1:7" ht="19.5">
      <c r="A78" s="8" t="s">
        <v>151</v>
      </c>
      <c r="B78" s="9">
        <v>74.66</v>
      </c>
      <c r="C78" s="46">
        <v>398.17</v>
      </c>
      <c r="D78" s="46">
        <v>398.17</v>
      </c>
      <c r="E78" s="9">
        <v>90</v>
      </c>
      <c r="F78" s="9"/>
      <c r="G78" s="9">
        <f t="shared" si="6"/>
        <v>22.603410603511062</v>
      </c>
    </row>
    <row r="79" spans="1:7">
      <c r="A79" s="8" t="s">
        <v>77</v>
      </c>
      <c r="B79" s="4">
        <v>474.68</v>
      </c>
      <c r="C79" s="47">
        <v>145.99</v>
      </c>
      <c r="D79" s="47">
        <v>145.99</v>
      </c>
      <c r="E79" s="4">
        <v>54.29</v>
      </c>
      <c r="F79" s="9">
        <f t="shared" ref="F79:F97" si="9">E79/B79*100</f>
        <v>11.437178730934525</v>
      </c>
      <c r="G79" s="9">
        <f t="shared" si="6"/>
        <v>37.18747859442427</v>
      </c>
    </row>
    <row r="80" spans="1:7" ht="15">
      <c r="A80" s="3" t="s">
        <v>78</v>
      </c>
      <c r="B80">
        <v>474.68</v>
      </c>
      <c r="C80">
        <v>145.99</v>
      </c>
      <c r="D80">
        <v>145.99</v>
      </c>
      <c r="E80">
        <v>54.29</v>
      </c>
      <c r="F80" s="9">
        <f t="shared" si="9"/>
        <v>11.437178730934525</v>
      </c>
      <c r="G80" s="9">
        <f t="shared" si="6"/>
        <v>37.18747859442427</v>
      </c>
    </row>
    <row r="81" spans="1:7" ht="19.5">
      <c r="A81" s="8" t="s">
        <v>79</v>
      </c>
      <c r="B81" s="9">
        <v>69.430000000000007</v>
      </c>
      <c r="C81" s="46">
        <v>132.72</v>
      </c>
      <c r="D81" s="46">
        <v>132.72</v>
      </c>
      <c r="E81" s="9">
        <v>46.23</v>
      </c>
      <c r="F81" s="9">
        <f t="shared" si="9"/>
        <v>66.58504969033558</v>
      </c>
      <c r="G81" s="9">
        <f t="shared" si="6"/>
        <v>34.832730560578661</v>
      </c>
    </row>
    <row r="82" spans="1:7">
      <c r="A82" s="8" t="s">
        <v>80</v>
      </c>
      <c r="B82" s="9">
        <v>405.25</v>
      </c>
      <c r="C82" s="48">
        <v>13.27</v>
      </c>
      <c r="D82" s="48">
        <v>13.27</v>
      </c>
      <c r="E82" s="9">
        <v>8.06</v>
      </c>
      <c r="F82" s="9">
        <f t="shared" si="9"/>
        <v>1.9888957433682914</v>
      </c>
      <c r="G82" s="9">
        <f t="shared" si="6"/>
        <v>60.73850791258478</v>
      </c>
    </row>
    <row r="83" spans="1:7" ht="29.25">
      <c r="A83" s="8" t="s">
        <v>81</v>
      </c>
      <c r="B83" s="4">
        <f>SUM(B84)</f>
        <v>359.02</v>
      </c>
      <c r="C83" s="4">
        <f>SUM(C84)</f>
        <v>130</v>
      </c>
      <c r="D83" s="4">
        <f>SUM(D84)</f>
        <v>130</v>
      </c>
      <c r="E83" s="4">
        <f>SUM(E84)</f>
        <v>117.54</v>
      </c>
      <c r="F83" s="9">
        <f t="shared" si="9"/>
        <v>32.739123168625703</v>
      </c>
      <c r="G83" s="9">
        <f t="shared" si="6"/>
        <v>90.415384615384625</v>
      </c>
    </row>
    <row r="84" spans="1:7" ht="19.5">
      <c r="A84" s="3" t="s">
        <v>82</v>
      </c>
      <c r="B84">
        <v>359.02</v>
      </c>
      <c r="C84">
        <v>130</v>
      </c>
      <c r="D84">
        <v>130</v>
      </c>
      <c r="E84">
        <v>117.54</v>
      </c>
      <c r="F84" s="9">
        <f t="shared" si="9"/>
        <v>32.739123168625703</v>
      </c>
      <c r="G84" s="9">
        <f t="shared" si="6"/>
        <v>90.415384615384625</v>
      </c>
    </row>
    <row r="85" spans="1:7" ht="19.5">
      <c r="A85" s="8" t="s">
        <v>83</v>
      </c>
      <c r="B85" s="9">
        <v>359.02</v>
      </c>
      <c r="C85" s="48"/>
      <c r="D85" s="48"/>
      <c r="E85" s="9"/>
      <c r="F85" s="9">
        <f t="shared" si="9"/>
        <v>0</v>
      </c>
      <c r="G85" s="9" t="e">
        <f t="shared" si="6"/>
        <v>#DIV/0!</v>
      </c>
    </row>
    <row r="86" spans="1:7">
      <c r="A86" s="3" t="s">
        <v>149</v>
      </c>
      <c r="B86" s="4">
        <f>SUM(B87)</f>
        <v>0</v>
      </c>
      <c r="C86" s="4">
        <f>SUM(C87)</f>
        <v>0</v>
      </c>
      <c r="D86" s="4">
        <f>SUM(D87)</f>
        <v>0</v>
      </c>
      <c r="E86" s="4">
        <v>102.81</v>
      </c>
      <c r="F86" s="9"/>
      <c r="G86" s="9"/>
    </row>
    <row r="87" spans="1:7">
      <c r="A87" s="8" t="s">
        <v>150</v>
      </c>
      <c r="B87" s="9"/>
      <c r="C87" s="48"/>
      <c r="D87" s="48"/>
      <c r="E87" s="9">
        <v>102.81</v>
      </c>
      <c r="F87" s="9"/>
      <c r="G87" s="9"/>
    </row>
    <row r="88" spans="1:7" ht="18.75">
      <c r="A88" s="3" t="s">
        <v>84</v>
      </c>
      <c r="B88" s="4">
        <v>0.4</v>
      </c>
      <c r="C88" s="4">
        <f>SUM(C90+C96)</f>
        <v>2703.23</v>
      </c>
      <c r="D88" s="4">
        <f>SUM(D90+D96)</f>
        <v>2703.23</v>
      </c>
      <c r="E88" s="4">
        <f>SUM(E89+E96)</f>
        <v>0</v>
      </c>
      <c r="F88" s="9">
        <f t="shared" si="9"/>
        <v>0</v>
      </c>
      <c r="G88" s="9">
        <f t="shared" si="6"/>
        <v>0</v>
      </c>
    </row>
    <row r="89" spans="1:7" ht="19.5">
      <c r="A89" s="8" t="s">
        <v>85</v>
      </c>
      <c r="B89" s="9"/>
      <c r="C89" s="9"/>
      <c r="D89" s="9"/>
      <c r="E89" s="9"/>
      <c r="F89" s="9" t="e">
        <f t="shared" si="9"/>
        <v>#DIV/0!</v>
      </c>
      <c r="G89" s="9" t="e">
        <f t="shared" si="6"/>
        <v>#DIV/0!</v>
      </c>
    </row>
    <row r="90" spans="1:7">
      <c r="A90" s="3" t="s">
        <v>86</v>
      </c>
      <c r="B90" s="9">
        <v>0.4</v>
      </c>
      <c r="C90" s="46">
        <v>1473.23</v>
      </c>
      <c r="D90" s="46">
        <v>1473.23</v>
      </c>
      <c r="E90" s="9"/>
      <c r="F90" s="9">
        <f t="shared" si="9"/>
        <v>0</v>
      </c>
      <c r="G90" s="9">
        <f t="shared" si="6"/>
        <v>0</v>
      </c>
    </row>
    <row r="91" spans="1:7">
      <c r="A91" s="8" t="s">
        <v>87</v>
      </c>
      <c r="B91" s="9"/>
      <c r="C91" s="46">
        <v>1194.51</v>
      </c>
      <c r="D91" s="46">
        <v>1194.51</v>
      </c>
      <c r="E91" s="9"/>
      <c r="F91" s="9" t="e">
        <f t="shared" si="9"/>
        <v>#DIV/0!</v>
      </c>
      <c r="G91" s="9">
        <f t="shared" si="6"/>
        <v>0</v>
      </c>
    </row>
    <row r="92" spans="1:7">
      <c r="A92" s="8" t="s">
        <v>88</v>
      </c>
      <c r="B92" s="9">
        <v>0.4</v>
      </c>
      <c r="C92" s="49"/>
      <c r="D92" s="49">
        <v>278.72000000000003</v>
      </c>
      <c r="E92" s="9"/>
      <c r="F92" s="9"/>
      <c r="G92" s="9">
        <f t="shared" si="6"/>
        <v>0</v>
      </c>
    </row>
    <row r="93" spans="1:7">
      <c r="A93" s="8" t="s">
        <v>89</v>
      </c>
      <c r="B93" s="9"/>
      <c r="C93" s="46"/>
      <c r="D93" s="46"/>
      <c r="E93" s="9"/>
      <c r="F93" s="9"/>
      <c r="G93" s="9"/>
    </row>
    <row r="94" spans="1:7">
      <c r="A94" s="8" t="s">
        <v>90</v>
      </c>
      <c r="B94" s="9"/>
      <c r="C94" s="46"/>
      <c r="D94" s="46"/>
      <c r="E94" s="9"/>
      <c r="F94" s="9"/>
      <c r="G94" s="9"/>
    </row>
    <row r="95" spans="1:7" ht="19.5">
      <c r="A95" s="8" t="s">
        <v>91</v>
      </c>
      <c r="B95" s="9"/>
      <c r="C95" s="46"/>
      <c r="D95" s="46"/>
      <c r="E95" s="9"/>
      <c r="F95" s="9"/>
      <c r="G95" s="9"/>
    </row>
    <row r="96" spans="1:7" ht="18.75">
      <c r="A96" s="3" t="s">
        <v>92</v>
      </c>
      <c r="B96" s="4"/>
      <c r="C96" s="4">
        <v>1230</v>
      </c>
      <c r="D96" s="4">
        <v>1230</v>
      </c>
      <c r="E96" s="4"/>
      <c r="F96" s="9" t="e">
        <f t="shared" si="9"/>
        <v>#DIV/0!</v>
      </c>
      <c r="G96" s="9">
        <f t="shared" si="6"/>
        <v>0</v>
      </c>
    </row>
    <row r="97" spans="1:7">
      <c r="A97" s="8" t="s">
        <v>93</v>
      </c>
      <c r="B97" s="9"/>
      <c r="C97" s="46">
        <v>1230</v>
      </c>
      <c r="D97" s="46">
        <v>1230</v>
      </c>
      <c r="E97" s="9"/>
      <c r="F97" s="9" t="e">
        <f t="shared" si="9"/>
        <v>#DIV/0!</v>
      </c>
      <c r="G97" s="9">
        <f t="shared" si="6"/>
        <v>0</v>
      </c>
    </row>
    <row r="98" spans="1:7" ht="18.75">
      <c r="A98" s="3" t="s">
        <v>94</v>
      </c>
      <c r="B98" s="4"/>
      <c r="C98" s="50"/>
      <c r="D98" s="50"/>
      <c r="E98" s="4"/>
      <c r="F98" s="9"/>
      <c r="G98" s="4"/>
    </row>
    <row r="99" spans="1:7">
      <c r="A99" s="8" t="s">
        <v>95</v>
      </c>
      <c r="B99" s="9"/>
      <c r="C99" s="49"/>
      <c r="D99" s="49"/>
      <c r="E99" s="9"/>
      <c r="F99" s="9"/>
      <c r="G99" s="9"/>
    </row>
    <row r="100" spans="1:7">
      <c r="A100" s="11" t="s">
        <v>96</v>
      </c>
      <c r="B100" s="12">
        <f>B37+B88</f>
        <v>308269.86</v>
      </c>
      <c r="C100" s="51">
        <f>C37+C88</f>
        <v>647465.62</v>
      </c>
      <c r="D100" s="12">
        <f>D37+D88</f>
        <v>647319.63</v>
      </c>
      <c r="E100" s="12">
        <f>E37+E88</f>
        <v>322591.91999999993</v>
      </c>
      <c r="F100" s="12">
        <f>E100/B100*100</f>
        <v>104.64594884495031</v>
      </c>
      <c r="G100" s="12">
        <f>E100/D100*100</f>
        <v>49.835028176111379</v>
      </c>
    </row>
    <row r="103" spans="1:7">
      <c r="D103" s="31"/>
    </row>
    <row r="104" spans="1:7">
      <c r="B104" s="31"/>
      <c r="C104" s="31"/>
      <c r="D104" s="31"/>
      <c r="E104" s="31"/>
    </row>
  </sheetData>
  <mergeCells count="1">
    <mergeCell ref="B1:G1"/>
  </mergeCells>
  <pageMargins left="0.39370078740157483" right="0.19685039370078741" top="0.98425196850393704" bottom="0.59055118110236227" header="0.51181102362204722" footer="0.5118110236220472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E29" sqref="E29"/>
    </sheetView>
  </sheetViews>
  <sheetFormatPr defaultRowHeight="11.25"/>
  <cols>
    <col min="1" max="1" width="40.28515625" style="39" customWidth="1"/>
    <col min="2" max="2" width="16" style="39" customWidth="1"/>
    <col min="3" max="3" width="15.42578125" style="39" customWidth="1"/>
    <col min="4" max="4" width="15.140625" style="39" customWidth="1"/>
    <col min="5" max="5" width="14" style="39" customWidth="1"/>
    <col min="6" max="6" width="7.85546875" style="39" bestFit="1" customWidth="1"/>
    <col min="7" max="7" width="8.140625" style="39" customWidth="1"/>
    <col min="8" max="16384" width="9.140625" style="39"/>
  </cols>
  <sheetData>
    <row r="1" spans="1:7" ht="15.75" customHeight="1" thickBot="1">
      <c r="A1" s="86" t="s">
        <v>156</v>
      </c>
      <c r="B1" s="89"/>
      <c r="C1" s="89"/>
      <c r="D1" s="89"/>
      <c r="E1" s="89"/>
      <c r="F1" s="90"/>
    </row>
    <row r="2" spans="1:7" ht="34.5" thickBot="1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8" t="s">
        <v>5</v>
      </c>
      <c r="G2" s="38" t="s">
        <v>6</v>
      </c>
    </row>
    <row r="3" spans="1:7" ht="12">
      <c r="A3" s="40" t="s">
        <v>114</v>
      </c>
      <c r="B3" s="41"/>
      <c r="C3" s="41"/>
      <c r="D3" s="41"/>
      <c r="E3" s="41"/>
      <c r="F3" s="4" t="e">
        <f t="shared" ref="F3:F8" si="0">E3/B3*100</f>
        <v>#DIV/0!</v>
      </c>
      <c r="G3" s="9" t="e">
        <f t="shared" ref="G3:G19" si="1">E3/D3*100</f>
        <v>#DIV/0!</v>
      </c>
    </row>
    <row r="4" spans="1:7" ht="12.75">
      <c r="A4" s="40" t="s">
        <v>115</v>
      </c>
      <c r="B4" s="55">
        <v>1704.12</v>
      </c>
      <c r="C4" s="54">
        <v>5672.05</v>
      </c>
      <c r="D4" s="54">
        <v>5672.05</v>
      </c>
      <c r="E4" s="54">
        <v>3460.58</v>
      </c>
      <c r="F4" s="4">
        <f t="shared" si="0"/>
        <v>203.07137994976881</v>
      </c>
      <c r="G4" s="9">
        <f t="shared" si="1"/>
        <v>61.011098280163253</v>
      </c>
    </row>
    <row r="5" spans="1:7" ht="12.75">
      <c r="A5" s="53" t="s">
        <v>138</v>
      </c>
      <c r="B5" s="36"/>
      <c r="C5" s="36">
        <v>808.01</v>
      </c>
      <c r="D5" s="36">
        <v>808.01</v>
      </c>
      <c r="E5" s="36"/>
      <c r="F5" s="4"/>
      <c r="G5" s="9">
        <f t="shared" si="1"/>
        <v>0</v>
      </c>
    </row>
    <row r="6" spans="1:7" ht="24">
      <c r="A6" s="40" t="s">
        <v>116</v>
      </c>
      <c r="B6" s="36">
        <v>125.19</v>
      </c>
      <c r="C6" s="36">
        <v>663.61</v>
      </c>
      <c r="D6" s="36">
        <v>663.61</v>
      </c>
      <c r="E6" s="52">
        <v>172.27</v>
      </c>
      <c r="F6" s="4">
        <f t="shared" si="0"/>
        <v>137.60683760683762</v>
      </c>
      <c r="G6" s="9">
        <f t="shared" si="1"/>
        <v>25.959524419463243</v>
      </c>
    </row>
    <row r="7" spans="1:7" ht="24">
      <c r="A7" s="40" t="s">
        <v>117</v>
      </c>
      <c r="B7" s="36">
        <v>120.8</v>
      </c>
      <c r="C7" s="36">
        <v>2613.83</v>
      </c>
      <c r="D7" s="36">
        <v>2613.83</v>
      </c>
      <c r="E7" s="36">
        <v>54.25</v>
      </c>
      <c r="F7" s="4">
        <f t="shared" si="0"/>
        <v>44.908940397350996</v>
      </c>
      <c r="G7" s="9">
        <f t="shared" si="1"/>
        <v>2.0754984065528364</v>
      </c>
    </row>
    <row r="8" spans="1:7" ht="24">
      <c r="A8" s="40" t="s">
        <v>137</v>
      </c>
      <c r="B8" s="36">
        <v>27211.26</v>
      </c>
      <c r="C8" s="36"/>
      <c r="D8" s="36"/>
      <c r="E8" s="36">
        <v>23659</v>
      </c>
      <c r="F8" s="4">
        <f t="shared" si="0"/>
        <v>86.945624715650808</v>
      </c>
      <c r="G8" s="9" t="e">
        <f t="shared" si="1"/>
        <v>#DIV/0!</v>
      </c>
    </row>
    <row r="9" spans="1:7" ht="24">
      <c r="A9" s="40" t="s">
        <v>119</v>
      </c>
      <c r="B9" s="41"/>
      <c r="C9" s="41"/>
      <c r="D9" s="41"/>
      <c r="E9" s="41"/>
      <c r="F9" s="4"/>
      <c r="G9" s="9"/>
    </row>
    <row r="10" spans="1:7" ht="24">
      <c r="A10" s="40" t="s">
        <v>120</v>
      </c>
      <c r="B10" s="41"/>
      <c r="C10" s="40"/>
      <c r="D10" s="40"/>
      <c r="E10" s="41"/>
      <c r="F10" s="4"/>
      <c r="G10" s="9"/>
    </row>
    <row r="11" spans="1:7" ht="12">
      <c r="A11" s="40" t="s">
        <v>121</v>
      </c>
      <c r="B11" s="41"/>
      <c r="C11" s="41">
        <v>614.04</v>
      </c>
      <c r="D11" s="41">
        <v>614.04</v>
      </c>
      <c r="E11" s="41"/>
      <c r="F11" s="4"/>
      <c r="G11" s="9"/>
    </row>
    <row r="12" spans="1:7" ht="12.75">
      <c r="A12" s="40" t="s">
        <v>122</v>
      </c>
      <c r="B12" s="36">
        <v>3483.29</v>
      </c>
      <c r="C12" s="36">
        <v>3971.17</v>
      </c>
      <c r="D12" s="36">
        <v>397.17</v>
      </c>
      <c r="E12" s="36">
        <v>2572.4899999999998</v>
      </c>
      <c r="F12" s="4">
        <f t="shared" ref="F12:F19" si="2">E12/B12*100</f>
        <v>73.852306296633358</v>
      </c>
      <c r="G12" s="9">
        <f t="shared" si="1"/>
        <v>647.70501296673956</v>
      </c>
    </row>
    <row r="13" spans="1:7" ht="12.75">
      <c r="A13" s="40" t="s">
        <v>123</v>
      </c>
      <c r="B13" s="36">
        <v>275624.8</v>
      </c>
      <c r="C13" s="36">
        <v>579478.71</v>
      </c>
      <c r="D13" s="36">
        <v>579478.71</v>
      </c>
      <c r="E13" s="36">
        <v>292673.33</v>
      </c>
      <c r="F13" s="4">
        <f t="shared" si="2"/>
        <v>106.18541219803154</v>
      </c>
      <c r="G13" s="9">
        <f t="shared" si="1"/>
        <v>50.506312820362297</v>
      </c>
    </row>
    <row r="14" spans="1:7" ht="12">
      <c r="A14" s="40" t="s">
        <v>124</v>
      </c>
      <c r="B14" s="41"/>
      <c r="C14" s="40"/>
      <c r="D14" s="40"/>
      <c r="E14" s="41"/>
      <c r="F14" s="4"/>
      <c r="G14" s="9"/>
    </row>
    <row r="15" spans="1:7" ht="24">
      <c r="A15" s="40" t="s">
        <v>125</v>
      </c>
      <c r="B15" s="41"/>
      <c r="C15" s="41"/>
      <c r="D15" s="41">
        <v>792.02</v>
      </c>
      <c r="E15" s="41"/>
      <c r="F15" s="4"/>
      <c r="G15" s="9"/>
    </row>
    <row r="16" spans="1:7" ht="12">
      <c r="A16" s="40" t="s">
        <v>126</v>
      </c>
      <c r="B16" s="41"/>
      <c r="C16" s="41"/>
      <c r="D16" s="41"/>
      <c r="E16" s="41"/>
      <c r="F16" s="4"/>
      <c r="G16" s="9"/>
    </row>
    <row r="17" spans="1:7" ht="24">
      <c r="A17" s="40" t="s">
        <v>127</v>
      </c>
      <c r="B17" s="41"/>
      <c r="C17" s="41"/>
      <c r="D17" s="41"/>
      <c r="E17" s="41"/>
      <c r="F17" s="4"/>
      <c r="G17" s="9"/>
    </row>
    <row r="18" spans="1:7" ht="36">
      <c r="A18" s="40" t="s">
        <v>128</v>
      </c>
      <c r="B18" s="41"/>
      <c r="C18" s="36">
        <v>279.12</v>
      </c>
      <c r="D18" s="36">
        <v>279.12</v>
      </c>
      <c r="E18" s="36"/>
      <c r="F18" s="4"/>
      <c r="G18" s="9"/>
    </row>
    <row r="19" spans="1:7" ht="36">
      <c r="A19" s="40" t="s">
        <v>129</v>
      </c>
      <c r="B19" s="52"/>
      <c r="C19" s="36">
        <v>413.46</v>
      </c>
      <c r="D19" s="36">
        <v>413.46</v>
      </c>
      <c r="E19" s="41"/>
      <c r="F19" s="4" t="e">
        <f t="shared" si="2"/>
        <v>#DIV/0!</v>
      </c>
      <c r="G19" s="9">
        <f t="shared" si="1"/>
        <v>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0"/>
  <sheetViews>
    <sheetView tabSelected="1" workbookViewId="0">
      <selection sqref="A1:F1"/>
    </sheetView>
  </sheetViews>
  <sheetFormatPr defaultRowHeight="11.25"/>
  <cols>
    <col min="1" max="1" width="40.28515625" style="39" customWidth="1"/>
    <col min="2" max="2" width="14.5703125" style="39" customWidth="1"/>
    <col min="3" max="3" width="25" style="39" customWidth="1"/>
    <col min="4" max="5" width="14.5703125" style="39" customWidth="1"/>
    <col min="6" max="6" width="8" style="39" customWidth="1"/>
    <col min="7" max="7" width="8.7109375" style="39" customWidth="1"/>
    <col min="8" max="16384" width="9.140625" style="39"/>
  </cols>
  <sheetData>
    <row r="1" spans="1:7" ht="12.75" thickBot="1">
      <c r="A1" s="86" t="s">
        <v>157</v>
      </c>
      <c r="B1" s="89"/>
      <c r="C1" s="89"/>
      <c r="D1" s="89"/>
      <c r="E1" s="89"/>
      <c r="F1" s="90"/>
    </row>
    <row r="2" spans="1:7" ht="34.5" thickBot="1">
      <c r="A2" s="38" t="s">
        <v>0</v>
      </c>
      <c r="B2" s="38" t="s">
        <v>1</v>
      </c>
      <c r="C2" s="35" t="s">
        <v>2</v>
      </c>
      <c r="D2" s="38" t="s">
        <v>3</v>
      </c>
      <c r="E2" s="38" t="s">
        <v>4</v>
      </c>
      <c r="F2" s="38" t="s">
        <v>5</v>
      </c>
      <c r="G2" s="38" t="s">
        <v>6</v>
      </c>
    </row>
    <row r="3" spans="1:7" ht="12">
      <c r="A3" s="40" t="s">
        <v>114</v>
      </c>
      <c r="B3" s="41">
        <f>SUM(B4+B91)</f>
        <v>308269.86000000004</v>
      </c>
      <c r="C3" s="41">
        <f>SUM(C4+C91)</f>
        <v>647465.62</v>
      </c>
      <c r="D3" s="41">
        <f>SUM(D4+D91)</f>
        <v>647465.62</v>
      </c>
      <c r="E3" s="41">
        <f>SUM(E4+E91)</f>
        <v>322591.92000000004</v>
      </c>
      <c r="F3" s="4">
        <f t="shared" ref="F3" si="0">E3/B3*100</f>
        <v>104.64594884495033</v>
      </c>
      <c r="G3" s="42">
        <v>104.99</v>
      </c>
    </row>
    <row r="4" spans="1:7" ht="12">
      <c r="A4" s="43" t="s">
        <v>139</v>
      </c>
      <c r="B4" s="44">
        <f>SUM(B5+B66)</f>
        <v>303082.45000000007</v>
      </c>
      <c r="C4" s="44">
        <f>SUM(C5+C66)</f>
        <v>636400.35</v>
      </c>
      <c r="D4" s="44">
        <f>SUM(D5+D66)</f>
        <v>636400.35</v>
      </c>
      <c r="E4" s="44">
        <f>SUM(E5+E66)</f>
        <v>316558.85000000003</v>
      </c>
      <c r="F4" s="12">
        <f t="shared" ref="F4:F65" si="1">E4/B4*100</f>
        <v>104.4464468331967</v>
      </c>
      <c r="G4" s="60">
        <f t="shared" ref="G4:G65" si="2">E4/D4*100</f>
        <v>49.742092379427518</v>
      </c>
    </row>
    <row r="5" spans="1:7" ht="12">
      <c r="A5" s="57" t="s">
        <v>130</v>
      </c>
      <c r="B5" s="66">
        <f>SUM(B7+B10+B17+B22+B28+B39+B51+B59+B63)</f>
        <v>303082.45000000007</v>
      </c>
      <c r="C5" s="66">
        <f>SUM(C7+C10+C17+C22+C28+C39+C51+C59+C63)</f>
        <v>636400.35</v>
      </c>
      <c r="D5" s="66">
        <f>SUM(D7+D10+D17+D22+D28+D39+D51+D59+D63)</f>
        <v>636400.35</v>
      </c>
      <c r="E5" s="66">
        <f>SUM(E7+E10+E17+E22+E28+E39+E51+E59+E63)</f>
        <v>316558.85000000003</v>
      </c>
      <c r="F5" s="65">
        <f t="shared" si="1"/>
        <v>104.4464468331967</v>
      </c>
      <c r="G5" s="64">
        <f t="shared" si="2"/>
        <v>49.742092379427518</v>
      </c>
    </row>
    <row r="6" spans="1:7" ht="12.75">
      <c r="A6" s="40" t="s">
        <v>140</v>
      </c>
      <c r="B6" s="69"/>
      <c r="C6" s="56"/>
      <c r="D6" s="69"/>
      <c r="E6" s="69"/>
      <c r="F6" s="4"/>
      <c r="G6" s="9"/>
    </row>
    <row r="7" spans="1:7" ht="12.75">
      <c r="A7" s="40" t="s">
        <v>115</v>
      </c>
      <c r="B7" s="56">
        <f>SUM(B8:B9)</f>
        <v>0</v>
      </c>
      <c r="C7" s="56">
        <f>SUM(C8:C9)</f>
        <v>0</v>
      </c>
      <c r="D7" s="56">
        <f>SUM(D8:D9)</f>
        <v>0</v>
      </c>
      <c r="E7" s="56">
        <f>SUM(E8:E9)</f>
        <v>0</v>
      </c>
      <c r="F7" s="4"/>
      <c r="G7" s="9" t="e">
        <f t="shared" si="2"/>
        <v>#DIV/0!</v>
      </c>
    </row>
    <row r="8" spans="1:7" s="7" customFormat="1" ht="12">
      <c r="A8" s="8" t="s">
        <v>38</v>
      </c>
      <c r="B8" s="48"/>
      <c r="C8" s="46"/>
      <c r="D8" s="46"/>
      <c r="E8" s="48"/>
      <c r="F8" s="4"/>
      <c r="G8" s="9" t="e">
        <f t="shared" si="2"/>
        <v>#DIV/0!</v>
      </c>
    </row>
    <row r="9" spans="1:7" ht="12">
      <c r="A9" s="8" t="s">
        <v>52</v>
      </c>
      <c r="B9" s="48"/>
      <c r="C9" s="48"/>
      <c r="D9" s="48"/>
      <c r="E9" s="48"/>
      <c r="F9" s="4"/>
      <c r="G9" s="9" t="e">
        <f t="shared" si="2"/>
        <v>#DIV/0!</v>
      </c>
    </row>
    <row r="10" spans="1:7" s="7" customFormat="1" ht="24">
      <c r="A10" s="40" t="s">
        <v>116</v>
      </c>
      <c r="B10" s="56">
        <f>SUM(B11:B16)</f>
        <v>125.19000000000001</v>
      </c>
      <c r="C10" s="56">
        <f>SUM(C11:C16)</f>
        <v>663.61</v>
      </c>
      <c r="D10" s="56">
        <f>SUM(D11:D16)</f>
        <v>663.61</v>
      </c>
      <c r="E10" s="56">
        <f>SUM(E11:E16)</f>
        <v>172.26999999999998</v>
      </c>
      <c r="F10" s="4">
        <f t="shared" si="1"/>
        <v>137.60683760683759</v>
      </c>
      <c r="G10" s="9">
        <f t="shared" si="2"/>
        <v>25.959524419463236</v>
      </c>
    </row>
    <row r="11" spans="1:7" s="7" customFormat="1" ht="12">
      <c r="A11" s="8" t="s">
        <v>48</v>
      </c>
      <c r="B11" s="46">
        <v>53.88</v>
      </c>
      <c r="C11" s="46">
        <v>199.08</v>
      </c>
      <c r="D11" s="46">
        <v>199.08</v>
      </c>
      <c r="E11" s="46">
        <v>50.3</v>
      </c>
      <c r="F11" s="4"/>
      <c r="G11" s="9">
        <f t="shared" si="2"/>
        <v>25.266224633313239</v>
      </c>
    </row>
    <row r="12" spans="1:7" s="7" customFormat="1" ht="12">
      <c r="A12" s="8" t="s">
        <v>52</v>
      </c>
      <c r="B12" s="46">
        <v>67.540000000000006</v>
      </c>
      <c r="C12" s="46">
        <v>371.26</v>
      </c>
      <c r="D12" s="46">
        <v>371.26</v>
      </c>
      <c r="E12" s="46">
        <v>37.159999999999997</v>
      </c>
      <c r="F12" s="4">
        <f t="shared" si="1"/>
        <v>55.019247853124064</v>
      </c>
      <c r="G12" s="9">
        <f t="shared" si="2"/>
        <v>10.009158002478047</v>
      </c>
    </row>
    <row r="13" spans="1:7" s="7" customFormat="1" ht="12">
      <c r="A13" s="8" t="s">
        <v>59</v>
      </c>
      <c r="B13" s="46"/>
      <c r="C13" s="48">
        <v>80</v>
      </c>
      <c r="D13" s="48">
        <v>80</v>
      </c>
      <c r="E13" s="48">
        <v>76.75</v>
      </c>
      <c r="F13" s="4"/>
      <c r="G13" s="9"/>
    </row>
    <row r="14" spans="1:7" s="7" customFormat="1" ht="12">
      <c r="A14" s="8" t="s">
        <v>68</v>
      </c>
      <c r="B14" s="48"/>
      <c r="C14" s="48"/>
      <c r="D14" s="48"/>
      <c r="E14" s="46"/>
      <c r="F14" s="4"/>
      <c r="G14" s="9"/>
    </row>
    <row r="15" spans="1:7" ht="12.75">
      <c r="A15" s="8" t="s">
        <v>70</v>
      </c>
      <c r="B15" s="68"/>
      <c r="C15" s="68"/>
      <c r="D15" s="68"/>
      <c r="E15" s="68"/>
      <c r="F15" s="4"/>
      <c r="G15" s="9"/>
    </row>
    <row r="16" spans="1:7" s="7" customFormat="1" ht="12">
      <c r="A16" s="8" t="s">
        <v>78</v>
      </c>
      <c r="B16" s="46">
        <v>3.77</v>
      </c>
      <c r="C16" s="46">
        <v>13.27</v>
      </c>
      <c r="D16" s="46">
        <v>13.27</v>
      </c>
      <c r="E16" s="46">
        <v>8.06</v>
      </c>
      <c r="F16" s="4"/>
      <c r="G16" s="9">
        <f t="shared" si="2"/>
        <v>60.73850791258478</v>
      </c>
    </row>
    <row r="17" spans="1:7" s="7" customFormat="1" ht="24">
      <c r="A17" s="40" t="s">
        <v>117</v>
      </c>
      <c r="B17" s="56">
        <f>SUM(B18:B21)</f>
        <v>120.8</v>
      </c>
      <c r="C17" s="56">
        <f>SUM(C18:C21)</f>
        <v>2613.83</v>
      </c>
      <c r="D17" s="56">
        <f>SUM(D18:D21)</f>
        <v>2613.83</v>
      </c>
      <c r="E17" s="56">
        <f>SUM(E18:E21)</f>
        <v>54.25</v>
      </c>
      <c r="F17" s="4">
        <f t="shared" si="1"/>
        <v>44.908940397350996</v>
      </c>
      <c r="G17" s="9">
        <f t="shared" si="2"/>
        <v>2.0754984065528364</v>
      </c>
    </row>
    <row r="18" spans="1:7" s="7" customFormat="1" ht="12.75">
      <c r="A18" s="8" t="s">
        <v>48</v>
      </c>
      <c r="B18" s="68"/>
      <c r="C18" s="46">
        <v>71.14</v>
      </c>
      <c r="D18" s="46">
        <v>71.14</v>
      </c>
      <c r="E18" s="46"/>
      <c r="F18" s="4"/>
      <c r="G18" s="9">
        <f t="shared" si="2"/>
        <v>0</v>
      </c>
    </row>
    <row r="19" spans="1:7" ht="12">
      <c r="A19" s="8" t="s">
        <v>52</v>
      </c>
      <c r="B19" s="46">
        <v>93.33</v>
      </c>
      <c r="C19" s="46">
        <v>970.05</v>
      </c>
      <c r="D19" s="46">
        <v>970.05</v>
      </c>
      <c r="E19" s="46">
        <v>25.9</v>
      </c>
      <c r="F19" s="4">
        <f t="shared" si="1"/>
        <v>27.750991106825239</v>
      </c>
      <c r="G19" s="9">
        <f t="shared" si="2"/>
        <v>2.6699654656976444</v>
      </c>
    </row>
    <row r="20" spans="1:7" s="7" customFormat="1" ht="12">
      <c r="A20" s="8" t="s">
        <v>59</v>
      </c>
      <c r="B20" s="46">
        <v>27.47</v>
      </c>
      <c r="C20" s="46">
        <v>378.13</v>
      </c>
      <c r="D20" s="46">
        <v>378.13</v>
      </c>
      <c r="E20" s="46">
        <v>28.35</v>
      </c>
      <c r="F20" s="4">
        <f t="shared" si="1"/>
        <v>103.2034947215144</v>
      </c>
      <c r="G20" s="9">
        <f t="shared" si="2"/>
        <v>7.4974215216988869</v>
      </c>
    </row>
    <row r="21" spans="1:7" s="7" customFormat="1" ht="12">
      <c r="A21" s="8" t="s">
        <v>86</v>
      </c>
      <c r="B21" s="46"/>
      <c r="C21" s="46">
        <v>1194.51</v>
      </c>
      <c r="D21" s="46">
        <v>1194.51</v>
      </c>
      <c r="E21" s="46"/>
      <c r="F21" s="4" t="e">
        <f t="shared" si="1"/>
        <v>#DIV/0!</v>
      </c>
      <c r="G21" s="9">
        <f t="shared" si="2"/>
        <v>0</v>
      </c>
    </row>
    <row r="22" spans="1:7" s="7" customFormat="1" ht="24">
      <c r="A22" s="40" t="s">
        <v>118</v>
      </c>
      <c r="B22" s="56"/>
      <c r="C22" s="56"/>
      <c r="D22" s="56"/>
      <c r="E22" s="56"/>
      <c r="F22" s="4"/>
      <c r="G22" s="9"/>
    </row>
    <row r="23" spans="1:7" s="7" customFormat="1" ht="12">
      <c r="A23" s="8" t="s">
        <v>48</v>
      </c>
      <c r="B23" s="70"/>
      <c r="C23" s="70"/>
      <c r="D23" s="70"/>
      <c r="E23" s="70"/>
      <c r="F23" s="4"/>
      <c r="G23" s="9"/>
    </row>
    <row r="24" spans="1:7" s="7" customFormat="1" ht="12">
      <c r="A24" s="8" t="s">
        <v>52</v>
      </c>
      <c r="B24" s="70"/>
      <c r="C24" s="70"/>
      <c r="D24" s="70"/>
      <c r="E24" s="70"/>
      <c r="F24" s="4"/>
      <c r="G24" s="9"/>
    </row>
    <row r="25" spans="1:7" s="7" customFormat="1" ht="12">
      <c r="A25" s="8" t="s">
        <v>59</v>
      </c>
      <c r="B25" s="48"/>
      <c r="C25" s="48"/>
      <c r="D25" s="48"/>
      <c r="E25" s="46"/>
      <c r="F25" s="4"/>
      <c r="G25" s="9"/>
    </row>
    <row r="26" spans="1:7" ht="12">
      <c r="A26" s="8" t="s">
        <v>70</v>
      </c>
      <c r="B26" s="46"/>
      <c r="C26" s="46"/>
      <c r="D26" s="46"/>
      <c r="E26" s="46"/>
      <c r="F26" s="4"/>
      <c r="G26" s="9"/>
    </row>
    <row r="27" spans="1:7" ht="12">
      <c r="A27" s="8" t="s">
        <v>78</v>
      </c>
      <c r="B27" s="46"/>
      <c r="C27" s="46"/>
      <c r="D27" s="46"/>
      <c r="E27" s="46"/>
      <c r="F27" s="4"/>
      <c r="G27" s="9"/>
    </row>
    <row r="28" spans="1:7" s="7" customFormat="1" ht="24">
      <c r="A28" s="40" t="s">
        <v>137</v>
      </c>
      <c r="B28" s="56">
        <f>SUM(B29:B33)</f>
        <v>27211.260000000002</v>
      </c>
      <c r="C28" s="56">
        <f>SUM(C29:C33)</f>
        <v>52160.000000000007</v>
      </c>
      <c r="D28" s="56">
        <f>SUM(D29:D33)</f>
        <v>52160.000000000007</v>
      </c>
      <c r="E28" s="56">
        <f>SUM(E29:E33)</f>
        <v>23659</v>
      </c>
      <c r="F28" s="4">
        <f t="shared" si="1"/>
        <v>86.945624715650794</v>
      </c>
      <c r="G28" s="9">
        <f t="shared" si="2"/>
        <v>45.358512269938643</v>
      </c>
    </row>
    <row r="29" spans="1:7" s="7" customFormat="1" ht="12">
      <c r="A29" s="8" t="s">
        <v>48</v>
      </c>
      <c r="B29" s="46">
        <v>8611.7800000000007</v>
      </c>
      <c r="C29" s="46">
        <v>15411.37</v>
      </c>
      <c r="D29" s="46">
        <v>15411.37</v>
      </c>
      <c r="E29" s="46">
        <v>7092.67</v>
      </c>
      <c r="F29" s="4">
        <f t="shared" si="1"/>
        <v>82.360092803113872</v>
      </c>
      <c r="G29" s="9">
        <f t="shared" si="2"/>
        <v>46.022319884604677</v>
      </c>
    </row>
    <row r="30" spans="1:7" s="7" customFormat="1" ht="12">
      <c r="A30" s="8" t="s">
        <v>52</v>
      </c>
      <c r="B30" s="46">
        <v>9071.8700000000008</v>
      </c>
      <c r="C30" s="46">
        <v>18010.89</v>
      </c>
      <c r="D30" s="46">
        <v>18010.89</v>
      </c>
      <c r="E30" s="46">
        <v>8155.26</v>
      </c>
      <c r="F30" s="4">
        <f t="shared" si="1"/>
        <v>89.896129463936319</v>
      </c>
      <c r="G30" s="9">
        <f t="shared" si="2"/>
        <v>45.279605838467731</v>
      </c>
    </row>
    <row r="31" spans="1:7" s="7" customFormat="1" ht="12">
      <c r="A31" s="8" t="s">
        <v>59</v>
      </c>
      <c r="B31" s="48">
        <v>9283.98</v>
      </c>
      <c r="C31" s="48">
        <v>17331.09</v>
      </c>
      <c r="D31" s="48">
        <v>17331.09</v>
      </c>
      <c r="E31" s="46">
        <v>8170.02</v>
      </c>
      <c r="F31" s="4">
        <f t="shared" si="1"/>
        <v>88.001266698118712</v>
      </c>
      <c r="G31" s="9">
        <f t="shared" si="2"/>
        <v>47.140831880741487</v>
      </c>
    </row>
    <row r="32" spans="1:7" s="7" customFormat="1" ht="12">
      <c r="A32" s="8" t="s">
        <v>70</v>
      </c>
      <c r="B32" s="46">
        <v>174.2</v>
      </c>
      <c r="C32" s="46">
        <v>1273.93</v>
      </c>
      <c r="D32" s="46">
        <v>1273.93</v>
      </c>
      <c r="E32" s="46">
        <v>194.82</v>
      </c>
      <c r="F32" s="4">
        <f t="shared" si="1"/>
        <v>111.83696900114811</v>
      </c>
      <c r="G32" s="9">
        <f t="shared" si="2"/>
        <v>15.292833986168782</v>
      </c>
    </row>
    <row r="33" spans="1:7" ht="12">
      <c r="A33" s="8" t="s">
        <v>78</v>
      </c>
      <c r="B33" s="46">
        <v>69.430000000000007</v>
      </c>
      <c r="C33" s="46">
        <v>132.72</v>
      </c>
      <c r="D33" s="46">
        <v>132.72</v>
      </c>
      <c r="E33" s="46">
        <v>46.23</v>
      </c>
      <c r="F33" s="4">
        <f t="shared" si="1"/>
        <v>66.58504969033558</v>
      </c>
      <c r="G33" s="9">
        <f t="shared" si="2"/>
        <v>34.832730560578661</v>
      </c>
    </row>
    <row r="34" spans="1:7" s="7" customFormat="1" ht="3.75" hidden="1" customHeight="1">
      <c r="A34" s="8"/>
      <c r="B34" s="46"/>
      <c r="C34" s="46"/>
      <c r="D34" s="46"/>
      <c r="E34" s="46"/>
      <c r="F34" s="4"/>
      <c r="G34" s="9"/>
    </row>
    <row r="35" spans="1:7" ht="12.75" hidden="1">
      <c r="A35" s="40"/>
      <c r="B35" s="56"/>
      <c r="C35" s="56"/>
      <c r="D35" s="56"/>
      <c r="E35" s="56"/>
      <c r="F35" s="4"/>
      <c r="G35" s="9"/>
    </row>
    <row r="36" spans="1:7" s="7" customFormat="1" ht="12" hidden="1">
      <c r="A36" s="8"/>
      <c r="B36" s="46"/>
      <c r="C36" s="46"/>
      <c r="D36" s="46"/>
      <c r="E36" s="46"/>
      <c r="F36" s="4"/>
      <c r="G36" s="9"/>
    </row>
    <row r="37" spans="1:7" ht="12" hidden="1">
      <c r="A37" s="8"/>
      <c r="B37" s="46"/>
      <c r="C37" s="46"/>
      <c r="D37" s="46"/>
      <c r="E37" s="46"/>
      <c r="F37" s="4"/>
      <c r="G37" s="9"/>
    </row>
    <row r="38" spans="1:7" s="7" customFormat="1" ht="12" hidden="1">
      <c r="A38" s="8"/>
      <c r="B38" s="46"/>
      <c r="C38" s="46"/>
      <c r="D38" s="46"/>
      <c r="E38" s="46"/>
      <c r="F38" s="4"/>
      <c r="G38" s="9"/>
    </row>
    <row r="39" spans="1:7" s="7" customFormat="1" ht="12.75">
      <c r="A39" s="40" t="s">
        <v>123</v>
      </c>
      <c r="B39" s="56">
        <f>SUM(B40:B50)</f>
        <v>275624.80000000005</v>
      </c>
      <c r="C39" s="56">
        <f>SUM(C40:C50)</f>
        <v>579478.71</v>
      </c>
      <c r="D39" s="56">
        <f>SUM(D40:D50)</f>
        <v>579478.71</v>
      </c>
      <c r="E39" s="56">
        <f>SUM(E40:E50)</f>
        <v>292673.33</v>
      </c>
      <c r="F39" s="4">
        <f t="shared" si="1"/>
        <v>106.18541219803153</v>
      </c>
      <c r="G39" s="9">
        <f t="shared" si="2"/>
        <v>50.506312820362297</v>
      </c>
    </row>
    <row r="40" spans="1:7" s="7" customFormat="1" ht="12">
      <c r="A40" s="8" t="s">
        <v>38</v>
      </c>
      <c r="B40" s="46">
        <v>224132.35</v>
      </c>
      <c r="C40" s="46">
        <v>470417.04</v>
      </c>
      <c r="D40" s="46">
        <v>470417.04</v>
      </c>
      <c r="E40" s="46">
        <v>241603.87</v>
      </c>
      <c r="F40" s="4">
        <f t="shared" si="1"/>
        <v>107.7951799461345</v>
      </c>
      <c r="G40" s="9">
        <f t="shared" si="2"/>
        <v>51.359506449851388</v>
      </c>
    </row>
    <row r="41" spans="1:7" s="7" customFormat="1" ht="12">
      <c r="A41" s="8" t="s">
        <v>42</v>
      </c>
      <c r="B41" s="46">
        <v>9895.24</v>
      </c>
      <c r="C41" s="46">
        <v>28840.67</v>
      </c>
      <c r="D41" s="46">
        <v>28840.67</v>
      </c>
      <c r="E41" s="46">
        <v>10623.02</v>
      </c>
      <c r="F41" s="4">
        <f t="shared" si="1"/>
        <v>107.3548494023389</v>
      </c>
      <c r="G41" s="9">
        <f t="shared" si="2"/>
        <v>36.833471621845128</v>
      </c>
    </row>
    <row r="42" spans="1:7" s="7" customFormat="1" ht="12">
      <c r="A42" s="8" t="s">
        <v>44</v>
      </c>
      <c r="B42" s="46">
        <v>36897.440000000002</v>
      </c>
      <c r="C42" s="46">
        <v>78910.880000000005</v>
      </c>
      <c r="D42" s="46">
        <v>78910.880000000005</v>
      </c>
      <c r="E42" s="46">
        <v>39979.61</v>
      </c>
      <c r="F42" s="4">
        <f t="shared" si="1"/>
        <v>108.35334375501388</v>
      </c>
      <c r="G42" s="9">
        <f t="shared" si="2"/>
        <v>50.664255676783732</v>
      </c>
    </row>
    <row r="43" spans="1:7" s="7" customFormat="1" ht="12">
      <c r="A43" s="8" t="s">
        <v>48</v>
      </c>
      <c r="B43" s="46"/>
      <c r="C43" s="46">
        <v>139.36000000000001</v>
      </c>
      <c r="D43" s="46">
        <v>139.36000000000001</v>
      </c>
      <c r="E43" s="46"/>
      <c r="F43" s="4"/>
      <c r="G43" s="9">
        <f t="shared" si="2"/>
        <v>0</v>
      </c>
    </row>
    <row r="44" spans="1:7" s="7" customFormat="1" ht="12">
      <c r="A44" s="8" t="s">
        <v>59</v>
      </c>
      <c r="B44" s="46">
        <v>364.01</v>
      </c>
      <c r="C44" s="46">
        <v>732.78</v>
      </c>
      <c r="D44" s="46">
        <v>732.78</v>
      </c>
      <c r="E44" s="46">
        <v>364.02</v>
      </c>
      <c r="F44" s="4">
        <f t="shared" si="1"/>
        <v>100.00274717727535</v>
      </c>
      <c r="G44" s="9">
        <f t="shared" si="2"/>
        <v>49.676574142307381</v>
      </c>
    </row>
    <row r="45" spans="1:7" s="7" customFormat="1" ht="12">
      <c r="A45" s="8" t="s">
        <v>70</v>
      </c>
      <c r="B45" s="46">
        <v>3575.26</v>
      </c>
      <c r="C45" s="46"/>
      <c r="D45" s="46"/>
      <c r="E45" s="46"/>
      <c r="F45" s="4"/>
      <c r="G45" s="9" t="e">
        <f t="shared" si="2"/>
        <v>#DIV/0!</v>
      </c>
    </row>
    <row r="46" spans="1:7" s="7" customFormat="1" ht="12">
      <c r="A46" s="8" t="s">
        <v>78</v>
      </c>
      <c r="B46" s="46">
        <v>401.48</v>
      </c>
      <c r="C46" s="46"/>
      <c r="D46" s="46"/>
      <c r="E46" s="46"/>
      <c r="F46" s="4"/>
      <c r="G46" s="9" t="e">
        <f t="shared" si="2"/>
        <v>#DIV/0!</v>
      </c>
    </row>
    <row r="47" spans="1:7" s="7" customFormat="1" ht="12">
      <c r="A47" s="8" t="s">
        <v>82</v>
      </c>
      <c r="B47" s="48">
        <v>359.02</v>
      </c>
      <c r="C47" s="48"/>
      <c r="D47" s="48"/>
      <c r="E47" s="46"/>
      <c r="F47" s="4">
        <f t="shared" si="1"/>
        <v>0</v>
      </c>
      <c r="G47" s="9" t="e">
        <f t="shared" si="2"/>
        <v>#DIV/0!</v>
      </c>
    </row>
    <row r="48" spans="1:7" s="7" customFormat="1" ht="12">
      <c r="A48" s="8" t="s">
        <v>149</v>
      </c>
      <c r="B48" s="48"/>
      <c r="C48" s="48"/>
      <c r="D48" s="48"/>
      <c r="E48" s="46">
        <v>102.81</v>
      </c>
      <c r="F48" s="4"/>
      <c r="G48" s="9"/>
    </row>
    <row r="49" spans="1:7" ht="12">
      <c r="A49" s="8" t="s">
        <v>86</v>
      </c>
      <c r="B49" s="48"/>
      <c r="C49" s="48"/>
      <c r="D49" s="48"/>
      <c r="E49" s="48"/>
      <c r="F49" s="4"/>
      <c r="G49" s="9" t="e">
        <f t="shared" si="2"/>
        <v>#DIV/0!</v>
      </c>
    </row>
    <row r="50" spans="1:7" s="7" customFormat="1" ht="12">
      <c r="A50" s="8" t="s">
        <v>92</v>
      </c>
      <c r="B50" s="46"/>
      <c r="C50" s="46">
        <v>437.98</v>
      </c>
      <c r="D50" s="46">
        <v>437.98</v>
      </c>
      <c r="E50" s="48"/>
      <c r="F50" s="4" t="e">
        <f t="shared" si="1"/>
        <v>#DIV/0!</v>
      </c>
      <c r="G50" s="9">
        <f t="shared" si="2"/>
        <v>0</v>
      </c>
    </row>
    <row r="51" spans="1:7" ht="24">
      <c r="A51" s="40" t="s">
        <v>125</v>
      </c>
      <c r="B51" s="56"/>
      <c r="C51" s="71">
        <v>792.02</v>
      </c>
      <c r="D51" s="71">
        <v>792.02</v>
      </c>
      <c r="E51" s="56"/>
      <c r="F51" s="4"/>
      <c r="G51" s="9"/>
    </row>
    <row r="52" spans="1:7" s="7" customFormat="1" ht="12">
      <c r="A52" s="8" t="s">
        <v>92</v>
      </c>
      <c r="B52" s="70"/>
      <c r="C52" s="48">
        <v>792.02</v>
      </c>
      <c r="D52" s="48">
        <v>792.02</v>
      </c>
      <c r="E52" s="70"/>
      <c r="F52" s="4"/>
      <c r="G52" s="9"/>
    </row>
    <row r="53" spans="1:7" s="7" customFormat="1" ht="12">
      <c r="A53" s="40" t="s">
        <v>126</v>
      </c>
      <c r="B53" s="48"/>
      <c r="C53" s="48"/>
      <c r="D53" s="48"/>
      <c r="E53" s="70"/>
      <c r="F53" s="4"/>
      <c r="G53" s="9"/>
    </row>
    <row r="54" spans="1:7" s="7" customFormat="1" ht="12">
      <c r="A54" s="8" t="s">
        <v>52</v>
      </c>
      <c r="B54" s="48"/>
      <c r="C54" s="48"/>
      <c r="D54" s="48"/>
      <c r="E54" s="70"/>
      <c r="F54" s="4"/>
      <c r="G54" s="9"/>
    </row>
    <row r="55" spans="1:7" ht="12.75">
      <c r="A55" s="8" t="s">
        <v>86</v>
      </c>
      <c r="B55" s="56"/>
      <c r="C55" s="56"/>
      <c r="D55" s="56"/>
      <c r="E55" s="56"/>
      <c r="F55" s="4"/>
      <c r="G55" s="9"/>
    </row>
    <row r="56" spans="1:7" s="7" customFormat="1" ht="12">
      <c r="A56" s="8" t="s">
        <v>92</v>
      </c>
      <c r="B56" s="70"/>
      <c r="C56" s="70"/>
      <c r="D56" s="70"/>
      <c r="E56" s="70"/>
      <c r="F56" s="4"/>
      <c r="G56" s="9"/>
    </row>
    <row r="57" spans="1:7" ht="24">
      <c r="A57" s="40" t="s">
        <v>127</v>
      </c>
      <c r="B57" s="56"/>
      <c r="C57" s="56"/>
      <c r="D57" s="56"/>
      <c r="E57" s="56"/>
      <c r="F57" s="4"/>
      <c r="G57" s="9"/>
    </row>
    <row r="58" spans="1:7" s="7" customFormat="1" ht="12">
      <c r="A58" s="8" t="s">
        <v>52</v>
      </c>
      <c r="B58" s="70"/>
      <c r="C58" s="70"/>
      <c r="D58" s="70"/>
      <c r="E58" s="70"/>
      <c r="F58" s="4"/>
      <c r="G58" s="9"/>
    </row>
    <row r="59" spans="1:7" s="7" customFormat="1" ht="36">
      <c r="A59" s="40" t="s">
        <v>128</v>
      </c>
      <c r="B59" s="56">
        <v>0.4</v>
      </c>
      <c r="C59" s="56">
        <v>278.72000000000003</v>
      </c>
      <c r="D59" s="56">
        <v>278.72000000000003</v>
      </c>
      <c r="E59" s="56"/>
      <c r="F59" s="4"/>
      <c r="G59" s="9"/>
    </row>
    <row r="60" spans="1:7" s="7" customFormat="1" ht="12">
      <c r="A60" s="8" t="s">
        <v>52</v>
      </c>
      <c r="B60" s="70"/>
      <c r="C60" s="48"/>
      <c r="D60" s="48"/>
      <c r="E60" s="48"/>
      <c r="F60" s="4"/>
      <c r="G60" s="9"/>
    </row>
    <row r="61" spans="1:7" ht="12.75">
      <c r="A61" s="8" t="s">
        <v>59</v>
      </c>
      <c r="B61" s="56"/>
      <c r="C61" s="68"/>
      <c r="D61" s="68"/>
      <c r="E61" s="46"/>
      <c r="F61" s="4"/>
      <c r="G61" s="9"/>
    </row>
    <row r="62" spans="1:7" s="7" customFormat="1" ht="12">
      <c r="A62" s="8" t="s">
        <v>86</v>
      </c>
      <c r="B62" s="70">
        <v>0.4</v>
      </c>
      <c r="C62" s="46">
        <v>278.72000000000003</v>
      </c>
      <c r="D62" s="46">
        <v>278.72000000000003</v>
      </c>
      <c r="E62" s="46"/>
      <c r="F62" s="4"/>
      <c r="G62" s="9">
        <f t="shared" si="2"/>
        <v>0</v>
      </c>
    </row>
    <row r="63" spans="1:7" s="7" customFormat="1" ht="36">
      <c r="A63" s="40" t="s">
        <v>129</v>
      </c>
      <c r="B63" s="56"/>
      <c r="C63" s="56">
        <v>413.46</v>
      </c>
      <c r="D63" s="56">
        <v>413.46</v>
      </c>
      <c r="E63" s="56"/>
      <c r="F63" s="4" t="e">
        <f t="shared" si="1"/>
        <v>#DIV/0!</v>
      </c>
      <c r="G63" s="9">
        <f t="shared" si="2"/>
        <v>0</v>
      </c>
    </row>
    <row r="64" spans="1:7" ht="12">
      <c r="A64" s="8" t="s">
        <v>52</v>
      </c>
      <c r="B64" s="72"/>
      <c r="C64" s="72"/>
      <c r="D64" s="72"/>
      <c r="E64" s="72"/>
      <c r="F64" s="4"/>
      <c r="G64" s="9"/>
    </row>
    <row r="65" spans="1:7" ht="12.75">
      <c r="A65" s="8" t="s">
        <v>59</v>
      </c>
      <c r="B65" s="46"/>
      <c r="C65" s="46">
        <v>413.46</v>
      </c>
      <c r="D65" s="46">
        <v>413.46</v>
      </c>
      <c r="E65" s="56"/>
      <c r="F65" s="4" t="e">
        <f t="shared" si="1"/>
        <v>#DIV/0!</v>
      </c>
      <c r="G65" s="9">
        <f t="shared" si="2"/>
        <v>0</v>
      </c>
    </row>
    <row r="66" spans="1:7" ht="12.75">
      <c r="A66" s="57" t="s">
        <v>131</v>
      </c>
      <c r="B66" s="73"/>
      <c r="C66" s="73"/>
      <c r="D66" s="73"/>
      <c r="E66" s="73"/>
      <c r="F66" s="58"/>
      <c r="G66" s="64"/>
    </row>
    <row r="67" spans="1:7" s="7" customFormat="1" ht="12">
      <c r="A67" s="40" t="s">
        <v>140</v>
      </c>
      <c r="B67" s="70"/>
      <c r="C67" s="70"/>
      <c r="D67" s="70"/>
      <c r="E67" s="70"/>
      <c r="F67" s="42"/>
      <c r="G67" s="9"/>
    </row>
    <row r="68" spans="1:7" s="7" customFormat="1" ht="24">
      <c r="A68" s="40" t="s">
        <v>116</v>
      </c>
      <c r="B68" s="70"/>
      <c r="C68" s="48"/>
      <c r="D68" s="48"/>
      <c r="E68" s="48"/>
      <c r="F68" s="9"/>
      <c r="G68" s="9"/>
    </row>
    <row r="69" spans="1:7" ht="12.75">
      <c r="A69" s="8" t="s">
        <v>86</v>
      </c>
      <c r="B69" s="56"/>
      <c r="C69" s="56"/>
      <c r="D69" s="56"/>
      <c r="E69" s="56"/>
      <c r="F69" s="42"/>
      <c r="G69" s="9"/>
    </row>
    <row r="70" spans="1:7" s="7" customFormat="1" ht="12">
      <c r="A70" s="8" t="s">
        <v>94</v>
      </c>
      <c r="B70" s="70"/>
      <c r="C70" s="70"/>
      <c r="D70" s="70"/>
      <c r="E70" s="70"/>
      <c r="F70" s="42"/>
      <c r="G70" s="9"/>
    </row>
    <row r="71" spans="1:7" s="7" customFormat="1" ht="24">
      <c r="A71" s="40" t="s">
        <v>117</v>
      </c>
      <c r="B71" s="70"/>
      <c r="C71" s="70"/>
      <c r="D71" s="70"/>
      <c r="E71" s="70"/>
      <c r="F71" s="9"/>
      <c r="G71" s="9"/>
    </row>
    <row r="72" spans="1:7" ht="12.75">
      <c r="A72" s="8" t="s">
        <v>86</v>
      </c>
      <c r="B72" s="56"/>
      <c r="C72" s="71"/>
      <c r="D72" s="71"/>
      <c r="E72" s="71"/>
      <c r="F72" s="40"/>
      <c r="G72" s="9"/>
    </row>
    <row r="73" spans="1:7" s="7" customFormat="1" ht="12">
      <c r="A73" s="8" t="s">
        <v>92</v>
      </c>
      <c r="B73" s="70"/>
      <c r="C73" s="48"/>
      <c r="D73" s="48"/>
      <c r="E73" s="48"/>
      <c r="F73" s="9"/>
      <c r="G73" s="9"/>
    </row>
    <row r="74" spans="1:7" ht="24">
      <c r="A74" s="40" t="s">
        <v>118</v>
      </c>
      <c r="B74" s="56"/>
      <c r="C74" s="71"/>
      <c r="D74" s="71"/>
      <c r="E74" s="71"/>
      <c r="F74" s="40"/>
      <c r="G74" s="9"/>
    </row>
    <row r="75" spans="1:7" s="7" customFormat="1" ht="12">
      <c r="A75" s="8" t="s">
        <v>86</v>
      </c>
      <c r="B75" s="70"/>
      <c r="C75" s="48"/>
      <c r="D75" s="48"/>
      <c r="E75" s="48"/>
      <c r="F75" s="9"/>
      <c r="G75" s="9"/>
    </row>
    <row r="76" spans="1:7" ht="24">
      <c r="A76" s="40" t="s">
        <v>137</v>
      </c>
      <c r="B76" s="56"/>
      <c r="C76" s="56"/>
      <c r="D76" s="56"/>
      <c r="E76" s="56"/>
      <c r="F76" s="40"/>
      <c r="G76" s="9"/>
    </row>
    <row r="77" spans="1:7" s="7" customFormat="1" ht="12">
      <c r="A77" s="8" t="s">
        <v>86</v>
      </c>
      <c r="B77" s="70"/>
      <c r="C77" s="70"/>
      <c r="D77" s="70"/>
      <c r="E77" s="70"/>
      <c r="F77" s="9"/>
      <c r="G77" s="9"/>
    </row>
    <row r="78" spans="1:7" ht="24">
      <c r="A78" s="40" t="s">
        <v>119</v>
      </c>
      <c r="B78" s="56"/>
      <c r="C78" s="56"/>
      <c r="D78" s="56"/>
      <c r="E78" s="56"/>
      <c r="F78" s="42"/>
      <c r="G78" s="9"/>
    </row>
    <row r="79" spans="1:7" s="7" customFormat="1" ht="12">
      <c r="A79" s="8" t="s">
        <v>86</v>
      </c>
      <c r="B79" s="70"/>
      <c r="C79" s="70"/>
      <c r="D79" s="70"/>
      <c r="E79" s="70"/>
      <c r="F79" s="42"/>
      <c r="G79" s="9"/>
    </row>
    <row r="80" spans="1:7" s="7" customFormat="1" ht="12">
      <c r="A80" s="40" t="s">
        <v>123</v>
      </c>
      <c r="B80" s="70"/>
      <c r="C80" s="70"/>
      <c r="D80" s="70"/>
      <c r="E80" s="70"/>
      <c r="F80" s="42"/>
      <c r="G80" s="9"/>
    </row>
    <row r="81" spans="1:7" ht="12.75">
      <c r="A81" s="8" t="s">
        <v>86</v>
      </c>
      <c r="B81" s="56"/>
      <c r="C81" s="71"/>
      <c r="D81" s="71"/>
      <c r="E81" s="71"/>
      <c r="F81" s="40"/>
      <c r="G81" s="9"/>
    </row>
    <row r="82" spans="1:7" s="7" customFormat="1" ht="12">
      <c r="A82" s="8" t="s">
        <v>92</v>
      </c>
      <c r="B82" s="70"/>
      <c r="C82" s="48"/>
      <c r="D82" s="48"/>
      <c r="E82" s="48"/>
      <c r="F82" s="9"/>
      <c r="G82" s="9"/>
    </row>
    <row r="83" spans="1:7" s="7" customFormat="1" ht="24">
      <c r="A83" s="40" t="s">
        <v>125</v>
      </c>
      <c r="B83" s="70"/>
      <c r="C83" s="48"/>
      <c r="D83" s="48"/>
      <c r="E83" s="48"/>
      <c r="F83" s="9"/>
      <c r="G83" s="9"/>
    </row>
    <row r="84" spans="1:7" ht="12.75">
      <c r="A84" s="8" t="s">
        <v>86</v>
      </c>
      <c r="B84" s="56"/>
      <c r="C84" s="56"/>
      <c r="D84" s="56"/>
      <c r="E84" s="56"/>
      <c r="F84" s="40"/>
      <c r="G84" s="9"/>
    </row>
    <row r="85" spans="1:7" s="7" customFormat="1" ht="12">
      <c r="A85" s="8" t="s">
        <v>92</v>
      </c>
      <c r="B85" s="70"/>
      <c r="C85" s="70"/>
      <c r="D85" s="70"/>
      <c r="E85" s="70"/>
      <c r="F85" s="9"/>
      <c r="G85" s="9"/>
    </row>
    <row r="86" spans="1:7" ht="12.75">
      <c r="A86" s="40" t="s">
        <v>126</v>
      </c>
      <c r="B86" s="56"/>
      <c r="C86" s="56"/>
      <c r="D86" s="56"/>
      <c r="E86" s="56"/>
      <c r="F86" s="42"/>
      <c r="G86" s="9"/>
    </row>
    <row r="87" spans="1:7" s="7" customFormat="1" ht="12">
      <c r="A87" s="8" t="s">
        <v>86</v>
      </c>
      <c r="B87" s="70"/>
      <c r="C87" s="70"/>
      <c r="D87" s="70"/>
      <c r="E87" s="70"/>
      <c r="F87" s="42"/>
      <c r="G87" s="9"/>
    </row>
    <row r="88" spans="1:7" s="7" customFormat="1" ht="24">
      <c r="A88" s="40" t="s">
        <v>127</v>
      </c>
      <c r="B88" s="70"/>
      <c r="C88" s="70"/>
      <c r="D88" s="74"/>
      <c r="E88" s="70"/>
      <c r="F88" s="42"/>
      <c r="G88" s="9"/>
    </row>
    <row r="89" spans="1:7" ht="12.75">
      <c r="A89" s="8" t="s">
        <v>86</v>
      </c>
      <c r="B89" s="75"/>
      <c r="C89" s="75"/>
      <c r="D89" s="75"/>
      <c r="E89" s="75"/>
      <c r="F89" s="59"/>
      <c r="G89" s="9"/>
    </row>
    <row r="90" spans="1:7" ht="12.75">
      <c r="A90" s="8" t="s">
        <v>92</v>
      </c>
      <c r="B90" s="56"/>
      <c r="C90" s="56"/>
      <c r="D90" s="56"/>
      <c r="E90" s="56"/>
      <c r="F90" s="42"/>
      <c r="G90" s="9"/>
    </row>
    <row r="91" spans="1:7" ht="24">
      <c r="A91" s="43" t="s">
        <v>141</v>
      </c>
      <c r="B91" s="76">
        <f>SUM(B92+B104+B123+B131+B137)</f>
        <v>5187.41</v>
      </c>
      <c r="C91" s="76">
        <f>SUM(C92+C104+C123+C131+C137)</f>
        <v>11065.27</v>
      </c>
      <c r="D91" s="76">
        <f>SUM(D92+D104+D123+D131+D137)</f>
        <v>11065.27</v>
      </c>
      <c r="E91" s="76">
        <f>SUM(E92+E104+E123+E131+E137)</f>
        <v>6033.0700000000006</v>
      </c>
      <c r="F91" s="12">
        <f t="shared" ref="F91:F96" si="3">E91/B91*100</f>
        <v>116.30216235076851</v>
      </c>
      <c r="G91" s="60">
        <f t="shared" ref="G91:G130" si="4">E91/D91*100</f>
        <v>54.522573782655101</v>
      </c>
    </row>
    <row r="92" spans="1:7" ht="12.75">
      <c r="A92" s="57" t="s">
        <v>142</v>
      </c>
      <c r="B92" s="73">
        <v>853.98</v>
      </c>
      <c r="C92" s="73">
        <v>1500</v>
      </c>
      <c r="D92" s="73">
        <v>1500</v>
      </c>
      <c r="E92" s="73"/>
      <c r="F92" s="65">
        <f t="shared" si="3"/>
        <v>0</v>
      </c>
      <c r="G92" s="64">
        <f t="shared" si="4"/>
        <v>0</v>
      </c>
    </row>
    <row r="93" spans="1:7" s="7" customFormat="1" ht="12">
      <c r="A93" s="40" t="s">
        <v>140</v>
      </c>
      <c r="B93" s="70"/>
      <c r="C93" s="70"/>
      <c r="D93" s="70"/>
      <c r="E93" s="70"/>
      <c r="F93" s="4"/>
      <c r="G93" s="9" t="e">
        <f t="shared" si="4"/>
        <v>#DIV/0!</v>
      </c>
    </row>
    <row r="94" spans="1:7" ht="12">
      <c r="A94" s="40" t="s">
        <v>115</v>
      </c>
      <c r="B94" s="70">
        <f>SUM(B95:B103)</f>
        <v>853.98</v>
      </c>
      <c r="C94" s="70">
        <v>1500</v>
      </c>
      <c r="D94" s="70">
        <v>1500</v>
      </c>
      <c r="E94" s="70"/>
      <c r="F94" s="4">
        <f t="shared" si="3"/>
        <v>0</v>
      </c>
      <c r="G94" s="9">
        <f t="shared" si="4"/>
        <v>0</v>
      </c>
    </row>
    <row r="95" spans="1:7" s="7" customFormat="1" ht="12">
      <c r="A95" s="8" t="s">
        <v>48</v>
      </c>
      <c r="B95" s="70"/>
      <c r="C95" s="70"/>
      <c r="D95" s="70"/>
      <c r="E95" s="70"/>
      <c r="F95" s="4"/>
      <c r="G95" s="9" t="e">
        <f t="shared" si="4"/>
        <v>#DIV/0!</v>
      </c>
    </row>
    <row r="96" spans="1:7" ht="12">
      <c r="A96" s="8" t="s">
        <v>52</v>
      </c>
      <c r="B96" s="70">
        <v>853.98</v>
      </c>
      <c r="C96" s="70">
        <v>1500</v>
      </c>
      <c r="D96" s="70">
        <v>1500</v>
      </c>
      <c r="E96" s="70"/>
      <c r="F96" s="4">
        <f t="shared" si="3"/>
        <v>0</v>
      </c>
      <c r="G96" s="9">
        <f t="shared" si="4"/>
        <v>0</v>
      </c>
    </row>
    <row r="97" spans="1:7" s="7" customFormat="1" ht="12">
      <c r="A97" s="8" t="s">
        <v>59</v>
      </c>
      <c r="B97" s="70"/>
      <c r="C97" s="70"/>
      <c r="D97" s="70"/>
      <c r="E97" s="70"/>
      <c r="F97" s="4"/>
      <c r="G97" s="9" t="e">
        <f t="shared" si="4"/>
        <v>#DIV/0!</v>
      </c>
    </row>
    <row r="98" spans="1:7" s="7" customFormat="1" ht="12">
      <c r="A98" s="8" t="s">
        <v>70</v>
      </c>
      <c r="B98" s="70"/>
      <c r="C98" s="70"/>
      <c r="D98" s="70"/>
      <c r="E98" s="70"/>
      <c r="F98" s="4"/>
      <c r="G98" s="9" t="e">
        <f t="shared" si="4"/>
        <v>#DIV/0!</v>
      </c>
    </row>
    <row r="99" spans="1:7" s="7" customFormat="1" ht="12">
      <c r="A99" s="8" t="s">
        <v>86</v>
      </c>
      <c r="B99" s="70"/>
      <c r="C99" s="70"/>
      <c r="D99" s="70"/>
      <c r="E99" s="70"/>
      <c r="F99" s="4"/>
      <c r="G99" s="9" t="e">
        <f t="shared" si="4"/>
        <v>#DIV/0!</v>
      </c>
    </row>
    <row r="100" spans="1:7" s="7" customFormat="1" ht="12">
      <c r="A100" s="8" t="s">
        <v>94</v>
      </c>
      <c r="B100" s="70"/>
      <c r="C100" s="70"/>
      <c r="D100" s="70"/>
      <c r="E100" s="70"/>
      <c r="F100" s="4"/>
      <c r="G100" s="9" t="e">
        <f t="shared" si="4"/>
        <v>#DIV/0!</v>
      </c>
    </row>
    <row r="101" spans="1:7" s="7" customFormat="1" ht="12">
      <c r="A101" s="8" t="s">
        <v>44</v>
      </c>
      <c r="B101" s="70"/>
      <c r="C101" s="48"/>
      <c r="D101" s="48"/>
      <c r="E101" s="48"/>
      <c r="F101" s="42"/>
      <c r="G101" s="9" t="e">
        <f t="shared" si="4"/>
        <v>#DIV/0!</v>
      </c>
    </row>
    <row r="102" spans="1:7" ht="12.75">
      <c r="A102" s="8" t="s">
        <v>48</v>
      </c>
      <c r="B102" s="71"/>
      <c r="C102" s="71"/>
      <c r="D102" s="56"/>
      <c r="E102" s="56"/>
      <c r="F102" s="40"/>
      <c r="G102" s="9" t="e">
        <f t="shared" si="4"/>
        <v>#DIV/0!</v>
      </c>
    </row>
    <row r="103" spans="1:7" s="7" customFormat="1" ht="12">
      <c r="A103" s="8" t="s">
        <v>59</v>
      </c>
      <c r="B103" s="48"/>
      <c r="C103" s="48"/>
      <c r="D103" s="70"/>
      <c r="E103" s="70"/>
      <c r="F103" s="9"/>
      <c r="G103" s="9" t="e">
        <f t="shared" si="4"/>
        <v>#DIV/0!</v>
      </c>
    </row>
    <row r="104" spans="1:7" ht="24">
      <c r="A104" s="57" t="s">
        <v>144</v>
      </c>
      <c r="B104" s="73">
        <f>SUM(B106+B113+B117+B119)</f>
        <v>4333.43</v>
      </c>
      <c r="C104" s="73">
        <f>SUM(C106+C113+C117+C119)</f>
        <v>9165.27</v>
      </c>
      <c r="D104" s="73">
        <f>SUM(D106+D113+D117+D119)</f>
        <v>9165.27</v>
      </c>
      <c r="E104" s="73">
        <f>SUM(E106+E113+E117+E119)</f>
        <v>5649.77</v>
      </c>
      <c r="F104" s="65">
        <f t="shared" ref="F104:F107" si="5">E104/B104*100</f>
        <v>130.37639929570801</v>
      </c>
      <c r="G104" s="64">
        <f t="shared" si="4"/>
        <v>61.643246734684311</v>
      </c>
    </row>
    <row r="105" spans="1:7" s="7" customFormat="1" ht="12.75">
      <c r="A105" s="40" t="s">
        <v>140</v>
      </c>
      <c r="B105" s="56"/>
      <c r="C105" s="56"/>
      <c r="D105" s="56"/>
      <c r="E105" s="56"/>
      <c r="F105" s="4"/>
      <c r="G105" s="9" t="e">
        <f t="shared" si="4"/>
        <v>#DIV/0!</v>
      </c>
    </row>
    <row r="106" spans="1:7" s="7" customFormat="1" ht="12.75">
      <c r="A106" s="40" t="s">
        <v>115</v>
      </c>
      <c r="B106" s="56">
        <f>SUM(B107:B112)</f>
        <v>850.14</v>
      </c>
      <c r="C106" s="56">
        <f>SUM(C107:C112)</f>
        <v>3772.05</v>
      </c>
      <c r="D106" s="56">
        <f>SUM(D107:D112)</f>
        <v>3772.05</v>
      </c>
      <c r="E106" s="56">
        <f>SUM(E107:E112)</f>
        <v>3077.28</v>
      </c>
      <c r="F106" s="4">
        <f t="shared" si="5"/>
        <v>361.97332204107562</v>
      </c>
      <c r="G106" s="9">
        <f t="shared" si="4"/>
        <v>81.581103113691498</v>
      </c>
    </row>
    <row r="107" spans="1:7" s="7" customFormat="1" ht="12">
      <c r="A107" s="8" t="s">
        <v>38</v>
      </c>
      <c r="B107" s="70">
        <v>850.14</v>
      </c>
      <c r="C107" s="70">
        <v>3772.05</v>
      </c>
      <c r="D107" s="70">
        <v>3772.05</v>
      </c>
      <c r="E107" s="70">
        <v>3077.28</v>
      </c>
      <c r="F107" s="4">
        <f t="shared" si="5"/>
        <v>361.97332204107562</v>
      </c>
      <c r="G107" s="9">
        <f t="shared" si="4"/>
        <v>81.581103113691498</v>
      </c>
    </row>
    <row r="108" spans="1:7" s="7" customFormat="1" ht="12">
      <c r="A108" s="8" t="s">
        <v>52</v>
      </c>
      <c r="B108" s="70"/>
      <c r="C108" s="70"/>
      <c r="D108" s="70"/>
      <c r="E108" s="70"/>
      <c r="F108" s="4"/>
      <c r="G108" s="9" t="e">
        <f t="shared" si="4"/>
        <v>#DIV/0!</v>
      </c>
    </row>
    <row r="109" spans="1:7" s="7" customFormat="1" ht="12">
      <c r="A109" s="8" t="s">
        <v>59</v>
      </c>
      <c r="B109" s="70"/>
      <c r="C109" s="70"/>
      <c r="D109" s="70"/>
      <c r="E109" s="70"/>
      <c r="F109" s="4"/>
      <c r="G109" s="9" t="e">
        <f t="shared" si="4"/>
        <v>#DIV/0!</v>
      </c>
    </row>
    <row r="110" spans="1:7" s="7" customFormat="1" ht="12">
      <c r="A110" s="8" t="s">
        <v>82</v>
      </c>
      <c r="B110" s="70"/>
      <c r="C110" s="70"/>
      <c r="D110" s="70"/>
      <c r="E110" s="70"/>
      <c r="F110" s="4"/>
      <c r="G110" s="9" t="e">
        <f t="shared" si="4"/>
        <v>#DIV/0!</v>
      </c>
    </row>
    <row r="111" spans="1:7" ht="12">
      <c r="A111" s="8" t="s">
        <v>86</v>
      </c>
      <c r="B111" s="70"/>
      <c r="C111" s="48"/>
      <c r="D111" s="48"/>
      <c r="E111" s="48"/>
      <c r="F111" s="4"/>
      <c r="G111" s="9" t="e">
        <f t="shared" si="4"/>
        <v>#DIV/0!</v>
      </c>
    </row>
    <row r="112" spans="1:7" s="7" customFormat="1" ht="12">
      <c r="A112" s="8" t="s">
        <v>94</v>
      </c>
      <c r="B112" s="70"/>
      <c r="C112" s="48"/>
      <c r="D112" s="48"/>
      <c r="E112" s="48"/>
      <c r="F112" s="4"/>
      <c r="G112" s="9" t="e">
        <f t="shared" si="4"/>
        <v>#DIV/0!</v>
      </c>
    </row>
    <row r="113" spans="1:7" s="7" customFormat="1" ht="12.75">
      <c r="A113" s="40" t="s">
        <v>145</v>
      </c>
      <c r="B113" s="56">
        <f>SUM(B114:B116)</f>
        <v>0</v>
      </c>
      <c r="C113" s="56">
        <f>SUM(C114:C116)</f>
        <v>808.01</v>
      </c>
      <c r="D113" s="56">
        <f>SUM(D114:D116)</f>
        <v>808.01</v>
      </c>
      <c r="E113" s="56">
        <f>SUM(E114:E116)</f>
        <v>0</v>
      </c>
      <c r="F113" s="40"/>
      <c r="G113" s="9">
        <f t="shared" si="4"/>
        <v>0</v>
      </c>
    </row>
    <row r="114" spans="1:7" s="7" customFormat="1" ht="12">
      <c r="A114" s="8" t="s">
        <v>38</v>
      </c>
      <c r="B114" s="70"/>
      <c r="C114" s="70">
        <v>808.01</v>
      </c>
      <c r="D114" s="70">
        <v>808.01</v>
      </c>
      <c r="E114" s="70"/>
      <c r="F114" s="9"/>
      <c r="G114" s="9">
        <f t="shared" si="4"/>
        <v>0</v>
      </c>
    </row>
    <row r="115" spans="1:7" ht="12">
      <c r="A115" s="8" t="s">
        <v>59</v>
      </c>
      <c r="B115" s="70"/>
      <c r="C115" s="70"/>
      <c r="D115" s="70"/>
      <c r="E115" s="70"/>
      <c r="F115" s="9"/>
      <c r="G115" s="9" t="e">
        <f t="shared" si="4"/>
        <v>#DIV/0!</v>
      </c>
    </row>
    <row r="116" spans="1:7" s="7" customFormat="1" ht="12">
      <c r="A116" s="8" t="s">
        <v>68</v>
      </c>
      <c r="B116" s="70"/>
      <c r="C116" s="70"/>
      <c r="D116" s="70"/>
      <c r="E116" s="70"/>
      <c r="F116" s="9"/>
      <c r="G116" s="9" t="e">
        <f t="shared" si="4"/>
        <v>#DIV/0!</v>
      </c>
    </row>
    <row r="117" spans="1:7" s="7" customFormat="1" ht="12">
      <c r="A117" s="40" t="s">
        <v>121</v>
      </c>
      <c r="B117" s="70"/>
      <c r="C117" s="70">
        <v>614.04</v>
      </c>
      <c r="D117" s="70">
        <v>614.04</v>
      </c>
      <c r="E117" s="70"/>
      <c r="F117" s="9"/>
      <c r="G117" s="9"/>
    </row>
    <row r="118" spans="1:7" s="7" customFormat="1" ht="12">
      <c r="A118" s="8" t="s">
        <v>38</v>
      </c>
      <c r="B118" s="70"/>
      <c r="C118" s="70">
        <v>614.04</v>
      </c>
      <c r="D118" s="70">
        <v>614.04</v>
      </c>
      <c r="E118" s="70"/>
      <c r="F118" s="9"/>
      <c r="G118" s="9"/>
    </row>
    <row r="119" spans="1:7" ht="12.75">
      <c r="A119" s="40" t="s">
        <v>122</v>
      </c>
      <c r="B119" s="56">
        <f>SUM(B120:B122)</f>
        <v>3483.29</v>
      </c>
      <c r="C119" s="56">
        <f>SUM(C120:C122)</f>
        <v>3971.17</v>
      </c>
      <c r="D119" s="56">
        <f>SUM(D120:D122)</f>
        <v>3971.17</v>
      </c>
      <c r="E119" s="56">
        <f>SUM(E120:E122)</f>
        <v>2572.4899999999998</v>
      </c>
      <c r="F119" s="40"/>
      <c r="G119" s="9">
        <f t="shared" si="4"/>
        <v>64.779145692579249</v>
      </c>
    </row>
    <row r="120" spans="1:7" s="7" customFormat="1" ht="12">
      <c r="A120" s="8" t="s">
        <v>38</v>
      </c>
      <c r="B120" s="46">
        <v>2755.62</v>
      </c>
      <c r="C120" s="46">
        <v>2675.77</v>
      </c>
      <c r="D120" s="46">
        <v>2675.77</v>
      </c>
      <c r="E120" s="46">
        <v>1772.31</v>
      </c>
      <c r="F120" s="9"/>
      <c r="G120" s="9">
        <f t="shared" si="4"/>
        <v>66.235513515735661</v>
      </c>
    </row>
    <row r="121" spans="1:7" s="7" customFormat="1" ht="12">
      <c r="A121" s="8" t="s">
        <v>42</v>
      </c>
      <c r="B121" s="46">
        <v>132.72</v>
      </c>
      <c r="C121" s="46"/>
      <c r="D121" s="46"/>
      <c r="E121" s="46"/>
      <c r="F121" s="40"/>
      <c r="G121" s="9" t="e">
        <f t="shared" si="4"/>
        <v>#DIV/0!</v>
      </c>
    </row>
    <row r="122" spans="1:7" ht="12">
      <c r="A122" s="8" t="s">
        <v>44</v>
      </c>
      <c r="B122" s="46">
        <v>594.95000000000005</v>
      </c>
      <c r="C122" s="46">
        <v>1295.4000000000001</v>
      </c>
      <c r="D122" s="46">
        <v>1295.4000000000001</v>
      </c>
      <c r="E122" s="46">
        <v>800.18</v>
      </c>
      <c r="F122" s="9"/>
      <c r="G122" s="9">
        <f t="shared" si="4"/>
        <v>61.770881580978845</v>
      </c>
    </row>
    <row r="123" spans="1:7" ht="12.75">
      <c r="A123" s="57" t="s">
        <v>143</v>
      </c>
      <c r="B123" s="73">
        <f>SUM(B125+B128)</f>
        <v>0</v>
      </c>
      <c r="C123" s="73">
        <f>SUM(C125+C128)</f>
        <v>400</v>
      </c>
      <c r="D123" s="73">
        <f>SUM(D125+D128)</f>
        <v>400</v>
      </c>
      <c r="E123" s="73">
        <f>SUM(E125+E128)</f>
        <v>383.3</v>
      </c>
      <c r="F123" s="65" t="e">
        <f t="shared" ref="F123:F126" si="6">E123/B123*100</f>
        <v>#DIV/0!</v>
      </c>
      <c r="G123" s="64">
        <f t="shared" si="4"/>
        <v>95.825000000000003</v>
      </c>
    </row>
    <row r="124" spans="1:7" s="7" customFormat="1" ht="12.75">
      <c r="A124" s="40" t="s">
        <v>140</v>
      </c>
      <c r="B124" s="56"/>
      <c r="C124" s="56"/>
      <c r="D124" s="56"/>
      <c r="E124" s="56"/>
      <c r="F124" s="4"/>
      <c r="G124" s="9" t="e">
        <f t="shared" si="4"/>
        <v>#DIV/0!</v>
      </c>
    </row>
    <row r="125" spans="1:7" ht="12.75">
      <c r="A125" s="40" t="s">
        <v>115</v>
      </c>
      <c r="B125" s="56">
        <f>SUM(B126:B127)</f>
        <v>0</v>
      </c>
      <c r="C125" s="56">
        <f>SUM(C126:C127)</f>
        <v>400</v>
      </c>
      <c r="D125" s="56">
        <f>SUM(D126:D127)</f>
        <v>400</v>
      </c>
      <c r="E125" s="56">
        <f>SUM(E126:E127)</f>
        <v>383.3</v>
      </c>
      <c r="F125" s="4" t="e">
        <f t="shared" si="6"/>
        <v>#DIV/0!</v>
      </c>
      <c r="G125" s="9">
        <f t="shared" si="4"/>
        <v>95.825000000000003</v>
      </c>
    </row>
    <row r="126" spans="1:7" s="7" customFormat="1" ht="12">
      <c r="A126" s="8" t="s">
        <v>52</v>
      </c>
      <c r="B126" s="70"/>
      <c r="C126" s="70">
        <v>270</v>
      </c>
      <c r="D126" s="70">
        <v>270</v>
      </c>
      <c r="E126" s="70">
        <v>265.76</v>
      </c>
      <c r="F126" s="4" t="e">
        <f t="shared" si="6"/>
        <v>#DIV/0!</v>
      </c>
      <c r="G126" s="9">
        <f t="shared" si="4"/>
        <v>98.429629629629616</v>
      </c>
    </row>
    <row r="127" spans="1:7" ht="12.75">
      <c r="A127" s="8" t="s">
        <v>82</v>
      </c>
      <c r="B127" s="56"/>
      <c r="C127" s="70">
        <v>130</v>
      </c>
      <c r="D127" s="70">
        <v>130</v>
      </c>
      <c r="E127" s="70">
        <v>117.54</v>
      </c>
      <c r="F127" s="4"/>
      <c r="G127" s="9">
        <f t="shared" si="4"/>
        <v>90.415384615384625</v>
      </c>
    </row>
    <row r="128" spans="1:7" ht="12.75">
      <c r="A128" s="40" t="s">
        <v>124</v>
      </c>
      <c r="B128" s="56"/>
      <c r="C128" s="77"/>
      <c r="D128" s="77"/>
      <c r="E128" s="77"/>
      <c r="F128" s="4"/>
      <c r="G128" s="9" t="e">
        <f t="shared" si="4"/>
        <v>#DIV/0!</v>
      </c>
    </row>
    <row r="129" spans="1:7" ht="12">
      <c r="A129" s="8" t="s">
        <v>52</v>
      </c>
      <c r="B129" s="70"/>
      <c r="C129" s="50"/>
      <c r="D129" s="50"/>
      <c r="E129" s="50"/>
      <c r="F129" s="4"/>
      <c r="G129" s="9" t="e">
        <f t="shared" si="4"/>
        <v>#DIV/0!</v>
      </c>
    </row>
    <row r="130" spans="1:7" ht="24">
      <c r="A130" s="40" t="s">
        <v>132</v>
      </c>
      <c r="B130" s="56"/>
      <c r="C130" s="56"/>
      <c r="D130" s="56"/>
      <c r="E130" s="56"/>
      <c r="F130" s="4"/>
      <c r="G130" s="9" t="e">
        <f t="shared" si="4"/>
        <v>#DIV/0!</v>
      </c>
    </row>
    <row r="131" spans="1:7" ht="12.75">
      <c r="A131" s="57" t="s">
        <v>133</v>
      </c>
      <c r="B131" s="73"/>
      <c r="C131" s="78"/>
      <c r="D131" s="78"/>
      <c r="E131" s="78"/>
      <c r="F131" s="57"/>
      <c r="G131" s="64"/>
    </row>
    <row r="132" spans="1:7" s="7" customFormat="1" ht="24">
      <c r="A132" s="40" t="s">
        <v>135</v>
      </c>
      <c r="B132" s="56"/>
      <c r="C132" s="71"/>
      <c r="D132" s="71"/>
      <c r="E132" s="71"/>
      <c r="F132" s="40"/>
      <c r="G132" s="9"/>
    </row>
    <row r="133" spans="1:7" s="7" customFormat="1" ht="12.75">
      <c r="A133" s="40" t="s">
        <v>115</v>
      </c>
      <c r="B133" s="56"/>
      <c r="C133" s="71"/>
      <c r="D133" s="71"/>
      <c r="E133" s="71"/>
      <c r="F133" s="40"/>
      <c r="G133" s="9"/>
    </row>
    <row r="134" spans="1:7" s="7" customFormat="1" ht="12">
      <c r="A134" s="8" t="s">
        <v>52</v>
      </c>
      <c r="B134" s="70"/>
      <c r="C134" s="47"/>
      <c r="D134" s="47"/>
      <c r="E134" s="48"/>
      <c r="F134" s="9"/>
      <c r="G134" s="9"/>
    </row>
    <row r="135" spans="1:7" ht="12">
      <c r="A135" s="8" t="s">
        <v>59</v>
      </c>
      <c r="B135" s="70"/>
      <c r="C135" s="48"/>
      <c r="D135" s="48"/>
      <c r="E135" s="48"/>
      <c r="F135" s="9"/>
      <c r="G135" s="9"/>
    </row>
    <row r="136" spans="1:7" ht="12">
      <c r="A136" s="8" t="s">
        <v>70</v>
      </c>
      <c r="B136" s="70"/>
      <c r="C136" s="48"/>
      <c r="D136" s="48"/>
      <c r="E136" s="48"/>
      <c r="F136" s="9"/>
      <c r="G136" s="9"/>
    </row>
    <row r="137" spans="1:7" ht="12.75">
      <c r="A137" s="57" t="s">
        <v>134</v>
      </c>
      <c r="B137" s="73"/>
      <c r="C137" s="73"/>
      <c r="D137" s="73"/>
      <c r="E137" s="73"/>
      <c r="F137" s="57"/>
      <c r="G137" s="64"/>
    </row>
    <row r="138" spans="1:7" s="7" customFormat="1" ht="24">
      <c r="A138" s="40" t="s">
        <v>135</v>
      </c>
      <c r="B138" s="56"/>
      <c r="C138" s="56"/>
      <c r="D138" s="56"/>
      <c r="E138" s="56"/>
      <c r="F138" s="40"/>
      <c r="G138" s="9"/>
    </row>
    <row r="139" spans="1:7" ht="12.75">
      <c r="A139" s="40" t="s">
        <v>115</v>
      </c>
      <c r="B139" s="36"/>
      <c r="C139" s="36"/>
      <c r="D139" s="36"/>
      <c r="E139" s="36"/>
      <c r="F139" s="40"/>
      <c r="G139" s="9"/>
    </row>
    <row r="140" spans="1:7" ht="12">
      <c r="A140" s="8" t="s">
        <v>70</v>
      </c>
      <c r="B140" s="37"/>
      <c r="C140" s="37"/>
      <c r="D140" s="37"/>
      <c r="E140" s="37"/>
      <c r="F140" s="9"/>
      <c r="G140" s="9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Opći dio</vt:lpstr>
      <vt:lpstr>Prihodi i rashodi -ekon. klf.</vt:lpstr>
      <vt:lpstr>Prihodi i rashodi -izvori</vt:lpstr>
      <vt:lpstr>Prih i rash.-progr.,funk izvori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Korisnik</dc:creator>
  <cp:lastModifiedBy>Dolores</cp:lastModifiedBy>
  <cp:lastPrinted>2023-07-07T07:56:01Z</cp:lastPrinted>
  <dcterms:created xsi:type="dcterms:W3CDTF">2022-02-23T11:39:51Z</dcterms:created>
  <dcterms:modified xsi:type="dcterms:W3CDTF">2023-09-06T08:02:30Z</dcterms:modified>
</cp:coreProperties>
</file>